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updateLinks="never" codeName="ThisWorkbook" autoCompressPictures="0" defaultThemeVersion="124226"/>
  <mc:AlternateContent xmlns:mc="http://schemas.openxmlformats.org/markup-compatibility/2006">
    <mc:Choice Requires="x15">
      <x15ac:absPath xmlns:x15ac="http://schemas.microsoft.com/office/spreadsheetml/2010/11/ac" url="C:\Users\AE7926\Box\070 2023年 案件フォルダ\000029942_山口23-00011_山口県Ｔ維持計画\99TMS\※登録のための点検調書の整理\トンネル別に整理\088_大嶺\2022年10月27日\"/>
    </mc:Choice>
  </mc:AlternateContent>
  <xr:revisionPtr revIDLastSave="0" documentId="13_ncr:1_{1CB0C003-4C27-40DF-B3AB-D3843F493209}" xr6:coauthVersionLast="47" xr6:coauthVersionMax="47" xr10:uidLastSave="{00000000-0000-0000-0000-000000000000}"/>
  <bookViews>
    <workbookView xWindow="2904" yWindow="2424" windowWidth="23040" windowHeight="12120" tabRatio="985" xr2:uid="{00000000-000D-0000-FFFF-FFFF00000000}"/>
  </bookViews>
  <sheets>
    <sheet name="様式A-1" sheetId="57" r:id="rId1"/>
    <sheet name="様式A-2" sheetId="58" r:id="rId2"/>
    <sheet name="様式A-3" sheetId="59" r:id="rId3"/>
    <sheet name="様式B(トンネル様式1P001)" sheetId="75" r:id="rId4"/>
    <sheet name="様式C-1-1" sheetId="76" r:id="rId5"/>
    <sheet name="様式C-1-2" sheetId="77" r:id="rId6"/>
    <sheet name="様式C-2" sheetId="78" r:id="rId7"/>
    <sheet name="様式D-1-1(トンネル様式2P001)" sheetId="79" r:id="rId8"/>
    <sheet name="様式D-1-1(トンネル様式2P001) (2)" sheetId="80" r:id="rId9"/>
    <sheet name="様式D-1-1(トンネル様式2P001) (3)" sheetId="81" r:id="rId10"/>
    <sheet name="様式D-1-1(トンネル様式2P001) (4)" sheetId="82" r:id="rId11"/>
    <sheet name="様式D-1-1(トンネル様式2P001) (5)" sheetId="83" r:id="rId12"/>
    <sheet name="様式D-1-1(トンネル様式2P001) (6)" sheetId="84" r:id="rId13"/>
    <sheet name="様式D-1-1(トンネル様式2P001) (7)" sheetId="85" r:id="rId14"/>
    <sheet name="様式D-1-1(トンネル様式2P001) (8)" sheetId="86" r:id="rId15"/>
    <sheet name="様式D-1-1(トンネル様式2P001) (9)" sheetId="87" r:id="rId16"/>
    <sheet name="様式D-1-1(トンネル様式2P001) (10)" sheetId="88" r:id="rId17"/>
    <sheet name="様式D-1-1(トンネル様式2P001) (11)" sheetId="89" r:id="rId18"/>
    <sheet name="様式D-1-1(トンネル様式2P001) (12)" sheetId="90" r:id="rId19"/>
    <sheet name="様式D-1-1(トンネル様式2P001) (13)" sheetId="91" r:id="rId20"/>
    <sheet name="様式D-1-1(トンネル様式2P001) (14)" sheetId="92" r:id="rId21"/>
    <sheet name="様式D-1-1(トンネル様式2P001) (15)" sheetId="93" r:id="rId22"/>
    <sheet name="様式D-1-1(トンネル様式2P001) (16)" sheetId="94" r:id="rId23"/>
    <sheet name="様式D-1-1(トンネル様式2P001) (17)" sheetId="95" r:id="rId24"/>
    <sheet name="様式D-1-2" sheetId="96" r:id="rId25"/>
    <sheet name="様式D-2-1´" sheetId="97" r:id="rId26"/>
    <sheet name="様式D-3_PS" sheetId="98" r:id="rId27"/>
    <sheet name="様式D-3_S01" sheetId="99" r:id="rId28"/>
    <sheet name="様式D-3_S02" sheetId="100" r:id="rId29"/>
    <sheet name="様式D-3_S03" sheetId="101" r:id="rId30"/>
    <sheet name="様式D-3_S04" sheetId="102" r:id="rId31"/>
    <sheet name="様式D-3_S05" sheetId="103" r:id="rId32"/>
    <sheet name="様式D-3_S06" sheetId="104" r:id="rId33"/>
    <sheet name="様式D-3_S07" sheetId="105" r:id="rId34"/>
    <sheet name="様式D-3_S08" sheetId="106" r:id="rId35"/>
    <sheet name="様式D-3_S09" sheetId="107" r:id="rId36"/>
    <sheet name="様式D-3_S10" sheetId="108" r:id="rId37"/>
    <sheet name="様式D-3_S11" sheetId="109" r:id="rId38"/>
    <sheet name="様式D-3_S12" sheetId="110" r:id="rId39"/>
    <sheet name="様式D-3_S13" sheetId="111" r:id="rId40"/>
    <sheet name="様式D-3_S14" sheetId="112" r:id="rId41"/>
    <sheet name="様式D-3_S15" sheetId="113" r:id="rId42"/>
    <sheet name="様式D-3_S16" sheetId="114" r:id="rId43"/>
    <sheet name="様式D-3_S17" sheetId="115" r:id="rId44"/>
    <sheet name="様式D-3_S18" sheetId="116" r:id="rId45"/>
    <sheet name="様式D-3_S19" sheetId="117" r:id="rId46"/>
    <sheet name="様式D-3_S20" sheetId="118" r:id="rId47"/>
    <sheet name="様式D-3_S21" sheetId="119" r:id="rId48"/>
    <sheet name="様式D-3_S22" sheetId="120" r:id="rId49"/>
    <sheet name="様式D-3_S23" sheetId="121" r:id="rId50"/>
    <sheet name="様式D-3_S24" sheetId="122" r:id="rId51"/>
    <sheet name="様式D-3_S25" sheetId="123" r:id="rId52"/>
    <sheet name="様式D-3_S26" sheetId="124" r:id="rId53"/>
    <sheet name="様式D-3_S27" sheetId="125" r:id="rId54"/>
    <sheet name="様式D-3_S28" sheetId="126" r:id="rId55"/>
    <sheet name="様式D-3_S29" sheetId="127" r:id="rId56"/>
    <sheet name="様式D-3_S30" sheetId="128" r:id="rId57"/>
    <sheet name="様式D-3_S31" sheetId="129" r:id="rId58"/>
    <sheet name="様式D-3_S32" sheetId="130" r:id="rId59"/>
    <sheet name="様式D-3_PE" sheetId="131" r:id="rId60"/>
    <sheet name="様式E" sheetId="132" r:id="rId61"/>
    <sheet name="様式F" sheetId="133" r:id="rId62"/>
    <sheet name="(参考)リスト" sheetId="74" r:id="rId63"/>
  </sheets>
  <externalReferences>
    <externalReference r:id="rId64"/>
    <externalReference r:id="rId65"/>
    <externalReference r:id="rId66"/>
    <externalReference r:id="rId67"/>
    <externalReference r:id="rId68"/>
  </externalReferences>
  <definedNames>
    <definedName name="_xlnm.Print_Area" localSheetId="62">'(参考)リスト'!$A$3:$K$80</definedName>
    <definedName name="_xlnm.Print_Area" localSheetId="0">'様式A-1'!$B$2:$AB$29</definedName>
    <definedName name="_xlnm.Print_Area" localSheetId="1">'様式A-2'!$B$3:$AN$50</definedName>
    <definedName name="_xlnm.Print_Area" localSheetId="2">'様式A-3'!$B$3:$AI$36</definedName>
    <definedName name="_xlnm.Print_Area" localSheetId="3">'様式B(トンネル様式1P001)'!$A$1:$AA$155</definedName>
    <definedName name="_xlnm.Print_Area" localSheetId="4">'様式C-1-1'!$B$2:$Z$47</definedName>
    <definedName name="_xlnm.Print_Area" localSheetId="5">'様式C-1-2'!$B$2:$Z$43</definedName>
    <definedName name="_xlnm.Print_Area" localSheetId="6">'様式C-2'!$B$2:$Z$23</definedName>
    <definedName name="_xlnm.Print_Area" localSheetId="7">'様式D-1-1(トンネル様式2P001)'!$B$2:$W$43</definedName>
    <definedName name="_xlnm.Print_Area" localSheetId="16">'様式D-1-1(トンネル様式2P001) (10)'!$B$2:$W$43</definedName>
    <definedName name="_xlnm.Print_Area" localSheetId="17">'様式D-1-1(トンネル様式2P001) (11)'!$B$2:$W$43</definedName>
    <definedName name="_xlnm.Print_Area" localSheetId="18">'様式D-1-1(トンネル様式2P001) (12)'!$B$2:$W$43</definedName>
    <definedName name="_xlnm.Print_Area" localSheetId="19">'様式D-1-1(トンネル様式2P001) (13)'!$B$2:$W$43</definedName>
    <definedName name="_xlnm.Print_Area" localSheetId="20">'様式D-1-1(トンネル様式2P001) (14)'!$B$2:$W$43</definedName>
    <definedName name="_xlnm.Print_Area" localSheetId="21">'様式D-1-1(トンネル様式2P001) (15)'!$B$2:$W$43</definedName>
    <definedName name="_xlnm.Print_Area" localSheetId="22">'様式D-1-1(トンネル様式2P001) (16)'!$B$2:$W$43</definedName>
    <definedName name="_xlnm.Print_Area" localSheetId="23">'様式D-1-1(トンネル様式2P001) (17)'!$B$2:$W$43</definedName>
    <definedName name="_xlnm.Print_Area" localSheetId="8">'様式D-1-1(トンネル様式2P001) (2)'!$B$2:$W$43</definedName>
    <definedName name="_xlnm.Print_Area" localSheetId="9">'様式D-1-1(トンネル様式2P001) (3)'!$B$2:$W$43</definedName>
    <definedName name="_xlnm.Print_Area" localSheetId="10">'様式D-1-1(トンネル様式2P001) (4)'!$B$2:$W$43</definedName>
    <definedName name="_xlnm.Print_Area" localSheetId="11">'様式D-1-1(トンネル様式2P001) (5)'!$B$2:$W$43</definedName>
    <definedName name="_xlnm.Print_Area" localSheetId="12">'様式D-1-1(トンネル様式2P001) (6)'!$B$2:$W$43</definedName>
    <definedName name="_xlnm.Print_Area" localSheetId="13">'様式D-1-1(トンネル様式2P001) (7)'!$B$2:$W$43</definedName>
    <definedName name="_xlnm.Print_Area" localSheetId="14">'様式D-1-1(トンネル様式2P001) (8)'!$B$2:$W$43</definedName>
    <definedName name="_xlnm.Print_Area" localSheetId="15">'様式D-1-1(トンネル様式2P001) (9)'!$B$2:$W$43</definedName>
    <definedName name="_xlnm.Print_Area" localSheetId="24">'様式D-1-2'!$B$2:$Y$58</definedName>
    <definedName name="_xlnm.Print_Area" localSheetId="25">'様式D-2-1´'!$B$3:$AI$53</definedName>
    <definedName name="_xlnm.Print_Area" localSheetId="59">'様式D-3_PE'!$A$1:$AO$52</definedName>
    <definedName name="_xlnm.Print_Area" localSheetId="26">'様式D-3_PS'!$A$1:$AO$52</definedName>
    <definedName name="_xlnm.Print_Area" localSheetId="27">'様式D-3_S01'!$A$1:$AO$52</definedName>
    <definedName name="_xlnm.Print_Area" localSheetId="28">'様式D-3_S02'!$A$1:$AO$52</definedName>
    <definedName name="_xlnm.Print_Area" localSheetId="29">'様式D-3_S03'!$A$1:$AO$52</definedName>
    <definedName name="_xlnm.Print_Area" localSheetId="30">'様式D-3_S04'!$A$1:$AO$52</definedName>
    <definedName name="_xlnm.Print_Area" localSheetId="31">'様式D-3_S05'!$A$1:$AO$52</definedName>
    <definedName name="_xlnm.Print_Area" localSheetId="32">'様式D-3_S06'!$A$1:$AO$52</definedName>
    <definedName name="_xlnm.Print_Area" localSheetId="33">'様式D-3_S07'!$A$1:$AO$52</definedName>
    <definedName name="_xlnm.Print_Area" localSheetId="34">'様式D-3_S08'!$A$1:$AO$52</definedName>
    <definedName name="_xlnm.Print_Area" localSheetId="35">'様式D-3_S09'!$A$1:$AO$52</definedName>
    <definedName name="_xlnm.Print_Area" localSheetId="36">'様式D-3_S10'!$A$1:$AO$52</definedName>
    <definedName name="_xlnm.Print_Area" localSheetId="37">'様式D-3_S11'!$A$1:$AO$52</definedName>
    <definedName name="_xlnm.Print_Area" localSheetId="38">'様式D-3_S12'!$A$1:$AO$52</definedName>
    <definedName name="_xlnm.Print_Area" localSheetId="39">'様式D-3_S13'!$A$1:$AO$52</definedName>
    <definedName name="_xlnm.Print_Area" localSheetId="40">'様式D-3_S14'!$A$1:$AO$52</definedName>
    <definedName name="_xlnm.Print_Area" localSheetId="41">'様式D-3_S15'!$A$1:$AO$52</definedName>
    <definedName name="_xlnm.Print_Area" localSheetId="42">'様式D-3_S16'!$A$1:$AO$52</definedName>
    <definedName name="_xlnm.Print_Area" localSheetId="43">'様式D-3_S17'!$A$1:$AO$52</definedName>
    <definedName name="_xlnm.Print_Area" localSheetId="44">'様式D-3_S18'!$A$1:$AO$52</definedName>
    <definedName name="_xlnm.Print_Area" localSheetId="45">'様式D-3_S19'!$A$1:$AO$52</definedName>
    <definedName name="_xlnm.Print_Area" localSheetId="46">'様式D-3_S20'!$A$1:$AO$52</definedName>
    <definedName name="_xlnm.Print_Area" localSheetId="47">'様式D-3_S21'!$A$1:$AO$52</definedName>
    <definedName name="_xlnm.Print_Area" localSheetId="48">'様式D-3_S22'!$A$1:$AO$52</definedName>
    <definedName name="_xlnm.Print_Area" localSheetId="49">'様式D-3_S23'!$A$1:$AO$52</definedName>
    <definedName name="_xlnm.Print_Area" localSheetId="50">'様式D-3_S24'!$A$1:$AO$52</definedName>
    <definedName name="_xlnm.Print_Area" localSheetId="51">'様式D-3_S25'!$A$1:$AO$52</definedName>
    <definedName name="_xlnm.Print_Area" localSheetId="52">'様式D-3_S26'!$A$1:$AO$52</definedName>
    <definedName name="_xlnm.Print_Area" localSheetId="53">'様式D-3_S27'!$A$1:$AO$52</definedName>
    <definedName name="_xlnm.Print_Area" localSheetId="54">'様式D-3_S28'!$A$1:$AO$52</definedName>
    <definedName name="_xlnm.Print_Area" localSheetId="55">'様式D-3_S29'!$A$1:$AO$52</definedName>
    <definedName name="_xlnm.Print_Area" localSheetId="56">'様式D-3_S30'!$A$1:$AO$52</definedName>
    <definedName name="_xlnm.Print_Area" localSheetId="57">'様式D-3_S31'!$A$1:$AO$52</definedName>
    <definedName name="_xlnm.Print_Area" localSheetId="58">'様式D-3_S32'!$A$1:$AO$52</definedName>
    <definedName name="_xlnm.Print_Area" localSheetId="61">様式F!$B$1:$AN$50</definedName>
    <definedName name="_xlnm.Print_Titles" localSheetId="1">'様式A-2'!$3:$9</definedName>
    <definedName name="_xlnm.Print_Titles" localSheetId="4">'様式C-1-1'!$B:$B,'様式C-1-1'!$2:$8</definedName>
    <definedName name="_xlnm.Print_Titles" localSheetId="5">'様式C-1-2'!$B:$B,'様式C-1-2'!$2:$7</definedName>
    <definedName name="_xlnm.Print_Titles" localSheetId="6">'様式C-2'!$B:$B,'様式C-2'!$2:$6</definedName>
    <definedName name="_xlnm.Print_Titles" localSheetId="60">様式E!$1:$5</definedName>
    <definedName name="_xlnm.Print_Titles" localSheetId="61">様式F!$1:$9</definedName>
    <definedName name="Z_D77EBD73_782E_4A63_AC37_29D349B4D009_.wvu.Cols" localSheetId="4" hidden="1">'様式C-1-1'!#REF!</definedName>
    <definedName name="Z_D77EBD73_782E_4A63_AC37_29D349B4D009_.wvu.Cols" localSheetId="5" hidden="1">'様式C-1-2'!#REF!</definedName>
    <definedName name="Z_D77EBD73_782E_4A63_AC37_29D349B4D009_.wvu.Cols" localSheetId="6" hidden="1">'様式C-2'!$AA:$AA</definedName>
    <definedName name="Z_D77EBD73_782E_4A63_AC37_29D349B4D009_.wvu.PrintArea" localSheetId="0" hidden="1">'様式A-1'!$B$2:$AB$29</definedName>
    <definedName name="Z_D77EBD73_782E_4A63_AC37_29D349B4D009_.wvu.PrintArea" localSheetId="1" hidden="1">'様式A-2'!$B$3:$AN$18</definedName>
    <definedName name="Z_D77EBD73_782E_4A63_AC37_29D349B4D009_.wvu.PrintArea" localSheetId="2" hidden="1">'様式A-3'!$B$3:$AI$18</definedName>
    <definedName name="Z_D77EBD73_782E_4A63_AC37_29D349B4D009_.wvu.PrintArea" localSheetId="3" hidden="1">'様式B(トンネル様式1P001)'!$B$2:$Y$27</definedName>
    <definedName name="Z_D77EBD73_782E_4A63_AC37_29D349B4D009_.wvu.PrintArea" localSheetId="4" hidden="1">'様式C-1-1'!$B$2:$Y$45</definedName>
    <definedName name="Z_D77EBD73_782E_4A63_AC37_29D349B4D009_.wvu.PrintArea" localSheetId="5" hidden="1">'様式C-1-2'!#REF!</definedName>
    <definedName name="Z_D77EBD73_782E_4A63_AC37_29D349B4D009_.wvu.PrintArea" localSheetId="6" hidden="1">'様式C-2'!$B$2:$Z$21</definedName>
    <definedName name="Z_D77EBD73_782E_4A63_AC37_29D349B4D009_.wvu.PrintArea" localSheetId="7" hidden="1">'様式D-1-1(トンネル様式2P001)'!$B$2:$W$40</definedName>
    <definedName name="Z_D77EBD73_782E_4A63_AC37_29D349B4D009_.wvu.PrintArea" localSheetId="16" hidden="1">'様式D-1-1(トンネル様式2P001) (10)'!#REF!</definedName>
    <definedName name="Z_D77EBD73_782E_4A63_AC37_29D349B4D009_.wvu.PrintArea" localSheetId="17" hidden="1">'様式D-1-1(トンネル様式2P001) (11)'!#REF!</definedName>
    <definedName name="Z_D77EBD73_782E_4A63_AC37_29D349B4D009_.wvu.PrintArea" localSheetId="18" hidden="1">'様式D-1-1(トンネル様式2P001) (12)'!#REF!</definedName>
    <definedName name="Z_D77EBD73_782E_4A63_AC37_29D349B4D009_.wvu.PrintArea" localSheetId="19" hidden="1">'様式D-1-1(トンネル様式2P001) (13)'!#REF!</definedName>
    <definedName name="Z_D77EBD73_782E_4A63_AC37_29D349B4D009_.wvu.PrintArea" localSheetId="20" hidden="1">'様式D-1-1(トンネル様式2P001) (14)'!#REF!</definedName>
    <definedName name="Z_D77EBD73_782E_4A63_AC37_29D349B4D009_.wvu.PrintArea" localSheetId="21" hidden="1">'様式D-1-1(トンネル様式2P001) (15)'!#REF!</definedName>
    <definedName name="Z_D77EBD73_782E_4A63_AC37_29D349B4D009_.wvu.PrintArea" localSheetId="22" hidden="1">'様式D-1-1(トンネル様式2P001) (16)'!#REF!</definedName>
    <definedName name="Z_D77EBD73_782E_4A63_AC37_29D349B4D009_.wvu.PrintArea" localSheetId="23" hidden="1">'様式D-1-1(トンネル様式2P001) (17)'!#REF!</definedName>
    <definedName name="Z_D77EBD73_782E_4A63_AC37_29D349B4D009_.wvu.PrintArea" localSheetId="8" hidden="1">'様式D-1-1(トンネル様式2P001) (2)'!#REF!</definedName>
    <definedName name="Z_D77EBD73_782E_4A63_AC37_29D349B4D009_.wvu.PrintArea" localSheetId="9" hidden="1">'様式D-1-1(トンネル様式2P001) (3)'!#REF!</definedName>
    <definedName name="Z_D77EBD73_782E_4A63_AC37_29D349B4D009_.wvu.PrintArea" localSheetId="10" hidden="1">'様式D-1-1(トンネル様式2P001) (4)'!#REF!</definedName>
    <definedName name="Z_D77EBD73_782E_4A63_AC37_29D349B4D009_.wvu.PrintArea" localSheetId="11" hidden="1">'様式D-1-1(トンネル様式2P001) (5)'!#REF!</definedName>
    <definedName name="Z_D77EBD73_782E_4A63_AC37_29D349B4D009_.wvu.PrintArea" localSheetId="12" hidden="1">'様式D-1-1(トンネル様式2P001) (6)'!#REF!</definedName>
    <definedName name="Z_D77EBD73_782E_4A63_AC37_29D349B4D009_.wvu.PrintArea" localSheetId="13" hidden="1">'様式D-1-1(トンネル様式2P001) (7)'!#REF!</definedName>
    <definedName name="Z_D77EBD73_782E_4A63_AC37_29D349B4D009_.wvu.PrintArea" localSheetId="14" hidden="1">'様式D-1-1(トンネル様式2P001) (8)'!#REF!</definedName>
    <definedName name="Z_D77EBD73_782E_4A63_AC37_29D349B4D009_.wvu.PrintArea" localSheetId="15" hidden="1">'様式D-1-1(トンネル様式2P001) (9)'!#REF!</definedName>
    <definedName name="Z_D77EBD73_782E_4A63_AC37_29D349B4D009_.wvu.PrintArea" localSheetId="25" hidden="1">'様式D-2-1´'!$B$3:$AI$18</definedName>
    <definedName name="Z_D77EBD73_782E_4A63_AC37_29D349B4D009_.wvu.PrintArea" localSheetId="59" hidden="1">'様式D-3_PE'!#REF!</definedName>
    <definedName name="Z_D77EBD73_782E_4A63_AC37_29D349B4D009_.wvu.PrintArea" localSheetId="26" hidden="1">'様式D-3_PS'!$B$3:$AO$46</definedName>
    <definedName name="Z_D77EBD73_782E_4A63_AC37_29D349B4D009_.wvu.PrintArea" localSheetId="27" hidden="1">'様式D-3_S01'!#REF!</definedName>
    <definedName name="Z_D77EBD73_782E_4A63_AC37_29D349B4D009_.wvu.PrintArea" localSheetId="28" hidden="1">'様式D-3_S02'!#REF!</definedName>
    <definedName name="Z_D77EBD73_782E_4A63_AC37_29D349B4D009_.wvu.PrintArea" localSheetId="29" hidden="1">'様式D-3_S03'!#REF!</definedName>
    <definedName name="Z_D77EBD73_782E_4A63_AC37_29D349B4D009_.wvu.PrintArea" localSheetId="30" hidden="1">'様式D-3_S04'!#REF!</definedName>
    <definedName name="Z_D77EBD73_782E_4A63_AC37_29D349B4D009_.wvu.PrintArea" localSheetId="31" hidden="1">'様式D-3_S05'!#REF!</definedName>
    <definedName name="Z_D77EBD73_782E_4A63_AC37_29D349B4D009_.wvu.PrintArea" localSheetId="32" hidden="1">'様式D-3_S06'!#REF!</definedName>
    <definedName name="Z_D77EBD73_782E_4A63_AC37_29D349B4D009_.wvu.PrintArea" localSheetId="33" hidden="1">'様式D-3_S07'!#REF!</definedName>
    <definedName name="Z_D77EBD73_782E_4A63_AC37_29D349B4D009_.wvu.PrintArea" localSheetId="34" hidden="1">'様式D-3_S08'!#REF!</definedName>
    <definedName name="Z_D77EBD73_782E_4A63_AC37_29D349B4D009_.wvu.PrintArea" localSheetId="35" hidden="1">'様式D-3_S09'!#REF!</definedName>
    <definedName name="Z_D77EBD73_782E_4A63_AC37_29D349B4D009_.wvu.PrintArea" localSheetId="36" hidden="1">'様式D-3_S10'!#REF!</definedName>
    <definedName name="Z_D77EBD73_782E_4A63_AC37_29D349B4D009_.wvu.PrintArea" localSheetId="37" hidden="1">'様式D-3_S11'!#REF!</definedName>
    <definedName name="Z_D77EBD73_782E_4A63_AC37_29D349B4D009_.wvu.PrintArea" localSheetId="38" hidden="1">'様式D-3_S12'!#REF!</definedName>
    <definedName name="Z_D77EBD73_782E_4A63_AC37_29D349B4D009_.wvu.PrintArea" localSheetId="39" hidden="1">'様式D-3_S13'!#REF!</definedName>
    <definedName name="Z_D77EBD73_782E_4A63_AC37_29D349B4D009_.wvu.PrintArea" localSheetId="40" hidden="1">'様式D-3_S14'!#REF!</definedName>
    <definedName name="Z_D77EBD73_782E_4A63_AC37_29D349B4D009_.wvu.PrintArea" localSheetId="41" hidden="1">'様式D-3_S15'!#REF!</definedName>
    <definedName name="Z_D77EBD73_782E_4A63_AC37_29D349B4D009_.wvu.PrintArea" localSheetId="42" hidden="1">'様式D-3_S16'!#REF!</definedName>
    <definedName name="Z_D77EBD73_782E_4A63_AC37_29D349B4D009_.wvu.PrintArea" localSheetId="43" hidden="1">'様式D-3_S17'!#REF!</definedName>
    <definedName name="Z_D77EBD73_782E_4A63_AC37_29D349B4D009_.wvu.PrintArea" localSheetId="44" hidden="1">'様式D-3_S18'!#REF!</definedName>
    <definedName name="Z_D77EBD73_782E_4A63_AC37_29D349B4D009_.wvu.PrintArea" localSheetId="45" hidden="1">'様式D-3_S19'!#REF!</definedName>
    <definedName name="Z_D77EBD73_782E_4A63_AC37_29D349B4D009_.wvu.PrintArea" localSheetId="46" hidden="1">'様式D-3_S20'!#REF!</definedName>
    <definedName name="Z_D77EBD73_782E_4A63_AC37_29D349B4D009_.wvu.PrintArea" localSheetId="47" hidden="1">'様式D-3_S21'!#REF!</definedName>
    <definedName name="Z_D77EBD73_782E_4A63_AC37_29D349B4D009_.wvu.PrintArea" localSheetId="48" hidden="1">'様式D-3_S22'!#REF!</definedName>
    <definedName name="Z_D77EBD73_782E_4A63_AC37_29D349B4D009_.wvu.PrintArea" localSheetId="49" hidden="1">'様式D-3_S23'!#REF!</definedName>
    <definedName name="Z_D77EBD73_782E_4A63_AC37_29D349B4D009_.wvu.PrintArea" localSheetId="50" hidden="1">'様式D-3_S24'!#REF!</definedName>
    <definedName name="Z_D77EBD73_782E_4A63_AC37_29D349B4D009_.wvu.PrintArea" localSheetId="51" hidden="1">'様式D-3_S25'!#REF!</definedName>
    <definedName name="Z_D77EBD73_782E_4A63_AC37_29D349B4D009_.wvu.PrintArea" localSheetId="52" hidden="1">'様式D-3_S26'!#REF!</definedName>
    <definedName name="Z_D77EBD73_782E_4A63_AC37_29D349B4D009_.wvu.PrintArea" localSheetId="53" hidden="1">'様式D-3_S27'!#REF!</definedName>
    <definedName name="Z_D77EBD73_782E_4A63_AC37_29D349B4D009_.wvu.PrintArea" localSheetId="54" hidden="1">'様式D-3_S28'!#REF!</definedName>
    <definedName name="Z_D77EBD73_782E_4A63_AC37_29D349B4D009_.wvu.PrintArea" localSheetId="55" hidden="1">'様式D-3_S29'!#REF!</definedName>
    <definedName name="Z_D77EBD73_782E_4A63_AC37_29D349B4D009_.wvu.PrintArea" localSheetId="56" hidden="1">'様式D-3_S30'!#REF!</definedName>
    <definedName name="Z_D77EBD73_782E_4A63_AC37_29D349B4D009_.wvu.PrintArea" localSheetId="57" hidden="1">'様式D-3_S31'!#REF!</definedName>
    <definedName name="Z_D77EBD73_782E_4A63_AC37_29D349B4D009_.wvu.PrintArea" localSheetId="58" hidden="1">'様式D-3_S32'!#REF!</definedName>
    <definedName name="その他">'(参考)リスト'!$C$45</definedName>
    <definedName name="その他施設">'(参考)リスト'!$C$76:$C$80</definedName>
    <definedName name="外力">'(参考)リスト'!$E$16:$E$23</definedName>
    <definedName name="換気施設">'(参考)リスト'!$C$55:$C$59</definedName>
    <definedName name="坑門">'(参考)リスト'!$C$16:$C$29</definedName>
    <definedName name="材質劣化">'(参考)リスト'!$E$25:$E$30</definedName>
    <definedName name="照明施設">'(参考)リスト'!$C$51:$C$53</definedName>
    <definedName name="対象箇所" localSheetId="3">[1]!テーブル1[対象箇所]</definedName>
    <definedName name="対象箇所" localSheetId="7">[2]!テーブル1[対象箇所]</definedName>
    <definedName name="対象箇所" localSheetId="16">[2]!テーブル1[対象箇所]</definedName>
    <definedName name="対象箇所" localSheetId="17">[2]!テーブル1[対象箇所]</definedName>
    <definedName name="対象箇所" localSheetId="18">[2]!テーブル1[対象箇所]</definedName>
    <definedName name="対象箇所" localSheetId="19">[2]!テーブル1[対象箇所]</definedName>
    <definedName name="対象箇所" localSheetId="20">[2]!テーブル1[対象箇所]</definedName>
    <definedName name="対象箇所" localSheetId="21">[2]!テーブル1[対象箇所]</definedName>
    <definedName name="対象箇所" localSheetId="22">[2]!テーブル1[対象箇所]</definedName>
    <definedName name="対象箇所" localSheetId="23">[2]!テーブル1[対象箇所]</definedName>
    <definedName name="対象箇所" localSheetId="8">[2]!テーブル1[対象箇所]</definedName>
    <definedName name="対象箇所" localSheetId="9">[2]!テーブル1[対象箇所]</definedName>
    <definedName name="対象箇所" localSheetId="10">[2]!テーブル1[対象箇所]</definedName>
    <definedName name="対象箇所" localSheetId="11">[2]!テーブル1[対象箇所]</definedName>
    <definedName name="対象箇所" localSheetId="12">[2]!テーブル1[対象箇所]</definedName>
    <definedName name="対象箇所" localSheetId="13">[2]!テーブル1[対象箇所]</definedName>
    <definedName name="対象箇所" localSheetId="14">[2]!テーブル1[対象箇所]</definedName>
    <definedName name="対象箇所" localSheetId="15">[2]!テーブル1[対象箇所]</definedName>
    <definedName name="対象箇所" localSheetId="24">[3]!テーブル1[対象箇所]</definedName>
    <definedName name="対象箇所" localSheetId="25">[4]!テーブル1[対象箇所]</definedName>
    <definedName name="対象箇所" localSheetId="59">[5]!テーブル1[対象箇所]</definedName>
    <definedName name="対象箇所" localSheetId="27">[5]!テーブル1[対象箇所]</definedName>
    <definedName name="対象箇所" localSheetId="28">[5]!テーブル1[対象箇所]</definedName>
    <definedName name="対象箇所" localSheetId="29">[5]!テーブル1[対象箇所]</definedName>
    <definedName name="対象箇所" localSheetId="30">[5]!テーブル1[対象箇所]</definedName>
    <definedName name="対象箇所" localSheetId="31">[5]!テーブル1[対象箇所]</definedName>
    <definedName name="対象箇所" localSheetId="32">[5]!テーブル1[対象箇所]</definedName>
    <definedName name="対象箇所" localSheetId="33">[5]!テーブル1[対象箇所]</definedName>
    <definedName name="対象箇所" localSheetId="34">[5]!テーブル1[対象箇所]</definedName>
    <definedName name="対象箇所" localSheetId="35">[5]!テーブル1[対象箇所]</definedName>
    <definedName name="対象箇所" localSheetId="36">[5]!テーブル1[対象箇所]</definedName>
    <definedName name="対象箇所" localSheetId="37">[5]!テーブル1[対象箇所]</definedName>
    <definedName name="対象箇所" localSheetId="38">[5]!テーブル1[対象箇所]</definedName>
    <definedName name="対象箇所" localSheetId="39">[5]!テーブル1[対象箇所]</definedName>
    <definedName name="対象箇所" localSheetId="40">[5]!テーブル1[対象箇所]</definedName>
    <definedName name="対象箇所" localSheetId="41">[5]!テーブル1[対象箇所]</definedName>
    <definedName name="対象箇所" localSheetId="42">[5]!テーブル1[対象箇所]</definedName>
    <definedName name="対象箇所" localSheetId="43">[5]!テーブル1[対象箇所]</definedName>
    <definedName name="対象箇所" localSheetId="44">[5]!テーブル1[対象箇所]</definedName>
    <definedName name="対象箇所" localSheetId="45">[5]!テーブル1[対象箇所]</definedName>
    <definedName name="対象箇所" localSheetId="46">[5]!テーブル1[対象箇所]</definedName>
    <definedName name="対象箇所" localSheetId="47">[5]!テーブル1[対象箇所]</definedName>
    <definedName name="対象箇所" localSheetId="48">[5]!テーブル1[対象箇所]</definedName>
    <definedName name="対象箇所" localSheetId="49">[5]!テーブル1[対象箇所]</definedName>
    <definedName name="対象箇所" localSheetId="50">[5]!テーブル1[対象箇所]</definedName>
    <definedName name="対象箇所" localSheetId="51">[5]!テーブル1[対象箇所]</definedName>
    <definedName name="対象箇所" localSheetId="52">[5]!テーブル1[対象箇所]</definedName>
    <definedName name="対象箇所" localSheetId="53">[5]!テーブル1[対象箇所]</definedName>
    <definedName name="対象箇所" localSheetId="54">[5]!テーブル1[対象箇所]</definedName>
    <definedName name="対象箇所" localSheetId="55">[5]!テーブル1[対象箇所]</definedName>
    <definedName name="対象箇所" localSheetId="56">[5]!テーブル1[対象箇所]</definedName>
    <definedName name="対象箇所" localSheetId="57">[5]!テーブル1[対象箇所]</definedName>
    <definedName name="対象箇所" localSheetId="58">[5]!テーブル1[対象箇所]</definedName>
    <definedName name="対象箇所">テーブル1[対象箇所]</definedName>
    <definedName name="天井板">'(参考)リスト'!$C$34:$C$36</definedName>
    <definedName name="内装板">'(参考)リスト'!$C$31:$C$32</definedName>
    <definedName name="非常用施設">'(参考)リスト'!$C$61:$C$74</definedName>
    <definedName name="覆工">'(参考)リスト'!$C$16:$C$29</definedName>
    <definedName name="覆工・坑門">'(参考)リスト'!$C$16:$C$29</definedName>
    <definedName name="路面">'(参考)リスト'!$C$38:$C$43</definedName>
    <definedName name="漏水">'(参考)リスト'!$E$32:$E$38</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X43" i="133" l="1"/>
  <c r="V42" i="133"/>
  <c r="N40" i="133"/>
  <c r="L38" i="133"/>
  <c r="K37" i="133"/>
  <c r="H36" i="133"/>
  <c r="E35" i="133"/>
  <c r="C34" i="133"/>
  <c r="B34" i="133"/>
  <c r="AN33" i="133"/>
  <c r="AL33" i="133"/>
  <c r="AC29" i="133"/>
  <c r="B26" i="133"/>
  <c r="C20" i="133"/>
  <c r="C16" i="133"/>
  <c r="B16" i="133"/>
  <c r="M14" i="133"/>
  <c r="L14" i="133"/>
  <c r="AK11" i="133"/>
  <c r="E11" i="133"/>
  <c r="D11" i="133"/>
  <c r="C11" i="133"/>
  <c r="AI35" i="131"/>
  <c r="AG35" i="131"/>
  <c r="BP5" i="131" s="1"/>
  <c r="V43" i="133" s="1"/>
  <c r="AD35" i="131"/>
  <c r="AC35" i="131"/>
  <c r="Y35" i="131"/>
  <c r="AQ34" i="131"/>
  <c r="AA35" i="131" s="1"/>
  <c r="BL5" i="131" s="1"/>
  <c r="R43" i="133" s="1"/>
  <c r="AG33" i="131"/>
  <c r="Y33" i="131"/>
  <c r="AJ32" i="131"/>
  <c r="AI32" i="131"/>
  <c r="AH32" i="131"/>
  <c r="AH35" i="131" s="1"/>
  <c r="BQ5" i="131" s="1"/>
  <c r="W43" i="133" s="1"/>
  <c r="AG32" i="131"/>
  <c r="AF32" i="131"/>
  <c r="BE5" i="131" s="1"/>
  <c r="K43" i="133" s="1"/>
  <c r="AE32" i="131"/>
  <c r="AD32" i="131"/>
  <c r="AC32" i="131"/>
  <c r="BB5" i="131" s="1"/>
  <c r="H43" i="133" s="1"/>
  <c r="AB32" i="131"/>
  <c r="AA32" i="131"/>
  <c r="AS34" i="131" s="1"/>
  <c r="Z32" i="131"/>
  <c r="AR35" i="131" s="1"/>
  <c r="Y32" i="131"/>
  <c r="AQ35" i="131" s="1"/>
  <c r="AJ31" i="131"/>
  <c r="CH5" i="131" s="1"/>
  <c r="AN43" i="133" s="1"/>
  <c r="AI31" i="131"/>
  <c r="CG5" i="131" s="1"/>
  <c r="AM43" i="133" s="1"/>
  <c r="AH31" i="131"/>
  <c r="CF5" i="131" s="1"/>
  <c r="AL43" i="133" s="1"/>
  <c r="AG31" i="131"/>
  <c r="CE5" i="131" s="1"/>
  <c r="AK43" i="133" s="1"/>
  <c r="AF31" i="131"/>
  <c r="AE31" i="131"/>
  <c r="AD31" i="131"/>
  <c r="AC31" i="131"/>
  <c r="AQ30" i="131"/>
  <c r="AQ29" i="131"/>
  <c r="AQ28" i="131"/>
  <c r="AQ27" i="131"/>
  <c r="AQ26" i="131"/>
  <c r="AQ25" i="131"/>
  <c r="AQ24" i="131"/>
  <c r="AQ23" i="131"/>
  <c r="AQ22" i="131"/>
  <c r="AQ21" i="131"/>
  <c r="AQ20" i="131"/>
  <c r="AQ19" i="131"/>
  <c r="AQ18" i="131"/>
  <c r="AQ17" i="131"/>
  <c r="AQ16" i="131"/>
  <c r="AQ15" i="131"/>
  <c r="AQ14" i="131"/>
  <c r="AQ13" i="131"/>
  <c r="AQ12" i="131"/>
  <c r="AQ11" i="131"/>
  <c r="CD5" i="131"/>
  <c r="AJ43" i="133" s="1"/>
  <c r="CC5" i="131"/>
  <c r="AI43" i="133" s="1"/>
  <c r="CB5" i="131"/>
  <c r="AH43" i="133" s="1"/>
  <c r="CA5" i="131"/>
  <c r="AG43" i="133" s="1"/>
  <c r="BX5" i="131"/>
  <c r="AD43" i="133" s="1"/>
  <c r="BW5" i="131"/>
  <c r="AC43" i="133" s="1"/>
  <c r="BR5" i="131"/>
  <c r="BN5" i="131"/>
  <c r="T43" i="133" s="1"/>
  <c r="BM5" i="131"/>
  <c r="S43" i="133" s="1"/>
  <c r="BJ5" i="131"/>
  <c r="P43" i="133" s="1"/>
  <c r="BI5" i="131"/>
  <c r="O43" i="133" s="1"/>
  <c r="BH5" i="131"/>
  <c r="N43" i="133" s="1"/>
  <c r="BG5" i="131"/>
  <c r="M43" i="133" s="1"/>
  <c r="BF5" i="131"/>
  <c r="L43" i="133" s="1"/>
  <c r="BC5" i="131"/>
  <c r="I43" i="133" s="1"/>
  <c r="BA5" i="131"/>
  <c r="G43" i="133" s="1"/>
  <c r="AZ5" i="131"/>
  <c r="F43" i="133" s="1"/>
  <c r="AY5" i="131"/>
  <c r="E43" i="133" s="1"/>
  <c r="AX5" i="131"/>
  <c r="D43" i="133" s="1"/>
  <c r="AW5" i="131"/>
  <c r="C43" i="133" s="1"/>
  <c r="AV5" i="131"/>
  <c r="B43" i="133" s="1"/>
  <c r="AC35" i="130"/>
  <c r="Z35" i="130"/>
  <c r="BK5" i="130" s="1"/>
  <c r="Q42" i="133" s="1"/>
  <c r="Y35" i="130"/>
  <c r="AJ32" i="130"/>
  <c r="AI32" i="130"/>
  <c r="AH32" i="130"/>
  <c r="AG32" i="130"/>
  <c r="AG35" i="130" s="1"/>
  <c r="AF32" i="130"/>
  <c r="AE32" i="130"/>
  <c r="AE35" i="130" s="1"/>
  <c r="BO5" i="130" s="1"/>
  <c r="U42" i="133" s="1"/>
  <c r="AD32" i="130"/>
  <c r="AD35" i="130" s="1"/>
  <c r="AC32" i="130"/>
  <c r="AC33" i="130" s="1"/>
  <c r="AB32" i="130"/>
  <c r="AA32" i="130"/>
  <c r="Z32" i="130"/>
  <c r="AY5" i="130" s="1"/>
  <c r="E42" i="133" s="1"/>
  <c r="Y32" i="130"/>
  <c r="AQ34" i="130" s="1"/>
  <c r="AJ31" i="130"/>
  <c r="AI31" i="130"/>
  <c r="AH31" i="130"/>
  <c r="AG31" i="130"/>
  <c r="CE5" i="130" s="1"/>
  <c r="AK42" i="133" s="1"/>
  <c r="AF31" i="130"/>
  <c r="CD5" i="130" s="1"/>
  <c r="AJ42" i="133" s="1"/>
  <c r="AE31" i="130"/>
  <c r="CC5" i="130" s="1"/>
  <c r="AI42" i="133" s="1"/>
  <c r="AD31" i="130"/>
  <c r="CB5" i="130" s="1"/>
  <c r="AH42" i="133" s="1"/>
  <c r="AC31" i="130"/>
  <c r="AQ30" i="130"/>
  <c r="AQ29" i="130"/>
  <c r="AQ28" i="130"/>
  <c r="AQ27" i="130"/>
  <c r="AQ26" i="130"/>
  <c r="AQ25" i="130"/>
  <c r="AQ24" i="130"/>
  <c r="AQ23" i="130"/>
  <c r="AQ22" i="130"/>
  <c r="AQ21" i="130"/>
  <c r="AQ20" i="130"/>
  <c r="AQ19" i="130"/>
  <c r="AQ18" i="130"/>
  <c r="AQ17" i="130"/>
  <c r="AQ16" i="130"/>
  <c r="AQ15" i="130"/>
  <c r="AQ14" i="130"/>
  <c r="AQ13" i="130"/>
  <c r="AQ12" i="130"/>
  <c r="AQ11" i="130"/>
  <c r="CH5" i="130"/>
  <c r="AN42" i="133" s="1"/>
  <c r="CG5" i="130"/>
  <c r="AM42" i="133" s="1"/>
  <c r="CF5" i="130"/>
  <c r="AL42" i="133" s="1"/>
  <c r="CA5" i="130"/>
  <c r="AG42" i="133" s="1"/>
  <c r="BY5" i="130"/>
  <c r="AE42" i="133" s="1"/>
  <c r="BX5" i="130"/>
  <c r="AD42" i="133" s="1"/>
  <c r="BW5" i="130"/>
  <c r="AC42" i="133" s="1"/>
  <c r="BP5" i="130"/>
  <c r="BH5" i="130"/>
  <c r="N42" i="133" s="1"/>
  <c r="BF5" i="130"/>
  <c r="L42" i="133" s="1"/>
  <c r="BE5" i="130"/>
  <c r="K42" i="133" s="1"/>
  <c r="BD5" i="130"/>
  <c r="J42" i="133" s="1"/>
  <c r="BC5" i="130"/>
  <c r="I42" i="133" s="1"/>
  <c r="BB5" i="130"/>
  <c r="H42" i="133" s="1"/>
  <c r="AZ5" i="130"/>
  <c r="F42" i="133" s="1"/>
  <c r="AX5" i="130"/>
  <c r="D42" i="133" s="1"/>
  <c r="AW5" i="130"/>
  <c r="C42" i="133" s="1"/>
  <c r="AV5" i="130"/>
  <c r="B42" i="133" s="1"/>
  <c r="AG36" i="129"/>
  <c r="BU5" i="129" s="1"/>
  <c r="AA41" i="133" s="1"/>
  <c r="AI35" i="129"/>
  <c r="BR5" i="129" s="1"/>
  <c r="X41" i="133" s="1"/>
  <c r="AG35" i="129"/>
  <c r="Y35" i="129"/>
  <c r="AS34" i="129"/>
  <c r="AQ34" i="129"/>
  <c r="AA35" i="129" s="1"/>
  <c r="BL5" i="129" s="1"/>
  <c r="R41" i="133" s="1"/>
  <c r="AG33" i="129"/>
  <c r="AJ32" i="129"/>
  <c r="AI32" i="129"/>
  <c r="AH32" i="129"/>
  <c r="AH35" i="129" s="1"/>
  <c r="BQ5" i="129" s="1"/>
  <c r="W41" i="133" s="1"/>
  <c r="AG32" i="129"/>
  <c r="AF32" i="129"/>
  <c r="AE32" i="129"/>
  <c r="BD5" i="129" s="1"/>
  <c r="J41" i="133" s="1"/>
  <c r="AD32" i="129"/>
  <c r="AD35" i="129" s="1"/>
  <c r="AC32" i="129"/>
  <c r="AC35" i="129" s="1"/>
  <c r="BM5" i="129" s="1"/>
  <c r="S41" i="133" s="1"/>
  <c r="AB32" i="129"/>
  <c r="AA32" i="129"/>
  <c r="Z32" i="129"/>
  <c r="Y32" i="129"/>
  <c r="AJ31" i="129"/>
  <c r="CH5" i="129" s="1"/>
  <c r="AN41" i="133" s="1"/>
  <c r="AI31" i="129"/>
  <c r="CG5" i="129" s="1"/>
  <c r="AM41" i="133" s="1"/>
  <c r="AH31" i="129"/>
  <c r="AG31" i="129"/>
  <c r="AF31" i="129"/>
  <c r="AE31" i="129"/>
  <c r="AD31" i="129"/>
  <c r="CB5" i="129" s="1"/>
  <c r="AH41" i="133" s="1"/>
  <c r="AC31" i="129"/>
  <c r="CA5" i="129" s="1"/>
  <c r="AG41" i="133" s="1"/>
  <c r="AQ30" i="129"/>
  <c r="AQ29" i="129"/>
  <c r="AQ28" i="129"/>
  <c r="AQ27" i="129"/>
  <c r="AQ26" i="129"/>
  <c r="AQ25" i="129"/>
  <c r="AQ24" i="129"/>
  <c r="AQ23" i="129"/>
  <c r="AQ22" i="129"/>
  <c r="AQ21" i="129"/>
  <c r="AQ20" i="129"/>
  <c r="AQ19" i="129"/>
  <c r="AQ18" i="129"/>
  <c r="AQ17" i="129"/>
  <c r="AQ16" i="129"/>
  <c r="AQ15" i="129"/>
  <c r="AQ14" i="129"/>
  <c r="AQ13" i="129"/>
  <c r="AQ12" i="129"/>
  <c r="AQ11" i="129"/>
  <c r="CF5" i="129"/>
  <c r="AL41" i="133" s="1"/>
  <c r="CE5" i="129"/>
  <c r="AK41" i="133" s="1"/>
  <c r="CD5" i="129"/>
  <c r="AJ41" i="133" s="1"/>
  <c r="CC5" i="129"/>
  <c r="AI41" i="133" s="1"/>
  <c r="BW5" i="129"/>
  <c r="AC41" i="133" s="1"/>
  <c r="BP5" i="129"/>
  <c r="V41" i="133" s="1"/>
  <c r="BN5" i="129"/>
  <c r="T41" i="133" s="1"/>
  <c r="BI5" i="129"/>
  <c r="O41" i="133" s="1"/>
  <c r="BH5" i="129"/>
  <c r="N41" i="133" s="1"/>
  <c r="BF5" i="129"/>
  <c r="L41" i="133" s="1"/>
  <c r="BE5" i="129"/>
  <c r="K41" i="133" s="1"/>
  <c r="BC5" i="129"/>
  <c r="I41" i="133" s="1"/>
  <c r="BB5" i="129"/>
  <c r="H41" i="133" s="1"/>
  <c r="BA5" i="129"/>
  <c r="G41" i="133" s="1"/>
  <c r="AZ5" i="129"/>
  <c r="F41" i="133" s="1"/>
  <c r="AX5" i="129"/>
  <c r="D41" i="133" s="1"/>
  <c r="AW5" i="129"/>
  <c r="C41" i="133" s="1"/>
  <c r="AV5" i="129"/>
  <c r="B41" i="133" s="1"/>
  <c r="AG35" i="128"/>
  <c r="BP5" i="128" s="1"/>
  <c r="V40" i="133" s="1"/>
  <c r="AE35" i="128"/>
  <c r="BO5" i="128" s="1"/>
  <c r="U40" i="133" s="1"/>
  <c r="AD35" i="128"/>
  <c r="AC35" i="128"/>
  <c r="AQ34" i="128"/>
  <c r="AJ32" i="128"/>
  <c r="AI32" i="128"/>
  <c r="AH32" i="128"/>
  <c r="AH35" i="128" s="1"/>
  <c r="BQ5" i="128" s="1"/>
  <c r="W40" i="133" s="1"/>
  <c r="AG32" i="128"/>
  <c r="AF32" i="128"/>
  <c r="AE32" i="128"/>
  <c r="BD5" i="128" s="1"/>
  <c r="J40" i="133" s="1"/>
  <c r="AD32" i="128"/>
  <c r="AC33" i="128" s="1"/>
  <c r="AC32" i="128"/>
  <c r="BB5" i="128" s="1"/>
  <c r="H40" i="133" s="1"/>
  <c r="AB32" i="128"/>
  <c r="AA32" i="128"/>
  <c r="Z32" i="128"/>
  <c r="Y32" i="128"/>
  <c r="AJ31" i="128"/>
  <c r="AI31" i="128"/>
  <c r="CG5" i="128" s="1"/>
  <c r="AM40" i="133" s="1"/>
  <c r="AH31" i="128"/>
  <c r="CF5" i="128" s="1"/>
  <c r="AL40" i="133" s="1"/>
  <c r="AG31" i="128"/>
  <c r="CE5" i="128" s="1"/>
  <c r="AK40" i="133" s="1"/>
  <c r="AF31" i="128"/>
  <c r="CD5" i="128" s="1"/>
  <c r="AJ40" i="133" s="1"/>
  <c r="AE31" i="128"/>
  <c r="AD31" i="128"/>
  <c r="AC31" i="128"/>
  <c r="AQ30" i="128"/>
  <c r="AQ29" i="128"/>
  <c r="AQ28" i="128"/>
  <c r="AQ27" i="128"/>
  <c r="AQ26" i="128"/>
  <c r="AQ25" i="128"/>
  <c r="AQ24" i="128"/>
  <c r="AQ23" i="128"/>
  <c r="AQ22" i="128"/>
  <c r="AQ21" i="128"/>
  <c r="AQ20" i="128"/>
  <c r="AQ19" i="128"/>
  <c r="AQ18" i="128"/>
  <c r="AQ17" i="128"/>
  <c r="AQ16" i="128"/>
  <c r="AQ15" i="128"/>
  <c r="AQ14" i="128"/>
  <c r="AQ13" i="128"/>
  <c r="AQ12" i="128"/>
  <c r="AQ11" i="128"/>
  <c r="CH5" i="128"/>
  <c r="AN40" i="133" s="1"/>
  <c r="CC5" i="128"/>
  <c r="AI40" i="133" s="1"/>
  <c r="CB5" i="128"/>
  <c r="AH40" i="133" s="1"/>
  <c r="CA5" i="128"/>
  <c r="AG40" i="133" s="1"/>
  <c r="BZ5" i="128"/>
  <c r="AF40" i="133" s="1"/>
  <c r="BX5" i="128"/>
  <c r="AD40" i="133" s="1"/>
  <c r="BW5" i="128"/>
  <c r="AC40" i="133" s="1"/>
  <c r="BH5" i="128"/>
  <c r="BG5" i="128"/>
  <c r="M40" i="133" s="1"/>
  <c r="BF5" i="128"/>
  <c r="L40" i="133" s="1"/>
  <c r="BE5" i="128"/>
  <c r="K40" i="133" s="1"/>
  <c r="BC5" i="128"/>
  <c r="I40" i="133" s="1"/>
  <c r="AZ5" i="128"/>
  <c r="F40" i="133" s="1"/>
  <c r="AY5" i="128"/>
  <c r="E40" i="133" s="1"/>
  <c r="AX5" i="128"/>
  <c r="D40" i="133" s="1"/>
  <c r="AW5" i="128"/>
  <c r="C40" i="133" s="1"/>
  <c r="AV5" i="128"/>
  <c r="B40" i="133" s="1"/>
  <c r="AH35" i="127"/>
  <c r="BQ5" i="127" s="1"/>
  <c r="W39" i="133" s="1"/>
  <c r="AS34" i="127"/>
  <c r="AJ32" i="127"/>
  <c r="AI32" i="127"/>
  <c r="BH5" i="127" s="1"/>
  <c r="N39" i="133" s="1"/>
  <c r="AH32" i="127"/>
  <c r="AG32" i="127"/>
  <c r="AF32" i="127"/>
  <c r="AE32" i="127"/>
  <c r="AE35" i="127" s="1"/>
  <c r="BO5" i="127" s="1"/>
  <c r="U39" i="133" s="1"/>
  <c r="AD32" i="127"/>
  <c r="AD35" i="127" s="1"/>
  <c r="BN5" i="127" s="1"/>
  <c r="T39" i="133" s="1"/>
  <c r="AC32" i="127"/>
  <c r="AC33" i="127" s="1"/>
  <c r="AB32" i="127"/>
  <c r="AA32" i="127"/>
  <c r="Z32" i="127"/>
  <c r="BX5" i="127" s="1"/>
  <c r="AD39" i="133" s="1"/>
  <c r="Y32" i="127"/>
  <c r="AJ31" i="127"/>
  <c r="AI31" i="127"/>
  <c r="AH31" i="127"/>
  <c r="AG31" i="127"/>
  <c r="AF31" i="127"/>
  <c r="CD5" i="127" s="1"/>
  <c r="AJ39" i="133" s="1"/>
  <c r="AE31" i="127"/>
  <c r="CC5" i="127" s="1"/>
  <c r="AI39" i="133" s="1"/>
  <c r="AD31" i="127"/>
  <c r="CB5" i="127" s="1"/>
  <c r="AH39" i="133" s="1"/>
  <c r="AC31" i="127"/>
  <c r="CA5" i="127" s="1"/>
  <c r="AG39" i="133" s="1"/>
  <c r="AQ30" i="127"/>
  <c r="AQ29" i="127"/>
  <c r="AQ28" i="127"/>
  <c r="AQ27" i="127"/>
  <c r="AQ26" i="127"/>
  <c r="AQ25" i="127"/>
  <c r="AQ24" i="127"/>
  <c r="AQ23" i="127"/>
  <c r="AQ22" i="127"/>
  <c r="AQ21" i="127"/>
  <c r="AQ20" i="127"/>
  <c r="AQ19" i="127"/>
  <c r="AQ18" i="127"/>
  <c r="AQ17" i="127"/>
  <c r="AQ16" i="127"/>
  <c r="AQ15" i="127"/>
  <c r="AQ14" i="127"/>
  <c r="AQ13" i="127"/>
  <c r="AQ12" i="127"/>
  <c r="AQ11" i="127"/>
  <c r="CH5" i="127"/>
  <c r="AN39" i="133" s="1"/>
  <c r="CG5" i="127"/>
  <c r="AM39" i="133" s="1"/>
  <c r="CF5" i="127"/>
  <c r="AL39" i="133" s="1"/>
  <c r="CE5" i="127"/>
  <c r="AK39" i="133" s="1"/>
  <c r="BI5" i="127"/>
  <c r="O39" i="133" s="1"/>
  <c r="BG5" i="127"/>
  <c r="M39" i="133" s="1"/>
  <c r="BE5" i="127"/>
  <c r="K39" i="133" s="1"/>
  <c r="BD5" i="127"/>
  <c r="J39" i="133" s="1"/>
  <c r="BC5" i="127"/>
  <c r="I39" i="133" s="1"/>
  <c r="BB5" i="127"/>
  <c r="H39" i="133" s="1"/>
  <c r="BA5" i="127"/>
  <c r="G39" i="133" s="1"/>
  <c r="AZ5" i="127"/>
  <c r="F39" i="133" s="1"/>
  <c r="AW5" i="127"/>
  <c r="C39" i="133" s="1"/>
  <c r="AV5" i="127"/>
  <c r="B39" i="133" s="1"/>
  <c r="AG36" i="126"/>
  <c r="BU5" i="126" s="1"/>
  <c r="AA38" i="133" s="1"/>
  <c r="AI35" i="126"/>
  <c r="BR5" i="126" s="1"/>
  <c r="X38" i="133" s="1"/>
  <c r="AH35" i="126"/>
  <c r="BQ5" i="126" s="1"/>
  <c r="W38" i="133" s="1"/>
  <c r="AG35" i="126"/>
  <c r="BP5" i="126" s="1"/>
  <c r="V38" i="133" s="1"/>
  <c r="AS34" i="126"/>
  <c r="AQ34" i="126"/>
  <c r="AG33" i="126"/>
  <c r="AJ32" i="126"/>
  <c r="AI32" i="126"/>
  <c r="AH32" i="126"/>
  <c r="AG32" i="126"/>
  <c r="BF5" i="126" s="1"/>
  <c r="AF32" i="126"/>
  <c r="BE5" i="126" s="1"/>
  <c r="K38" i="133" s="1"/>
  <c r="AE32" i="126"/>
  <c r="AD32" i="126"/>
  <c r="AC32" i="126"/>
  <c r="AC35" i="126" s="1"/>
  <c r="BM5" i="126" s="1"/>
  <c r="S38" i="133" s="1"/>
  <c r="AB32" i="126"/>
  <c r="AA32" i="126"/>
  <c r="Z32" i="126"/>
  <c r="Y32" i="126"/>
  <c r="AJ31" i="126"/>
  <c r="CH5" i="126" s="1"/>
  <c r="AN38" i="133" s="1"/>
  <c r="AI31" i="126"/>
  <c r="CG5" i="126" s="1"/>
  <c r="AM38" i="133" s="1"/>
  <c r="AH31" i="126"/>
  <c r="CF5" i="126" s="1"/>
  <c r="AL38" i="133" s="1"/>
  <c r="AG31" i="126"/>
  <c r="AF31" i="126"/>
  <c r="AE31" i="126"/>
  <c r="AD31" i="126"/>
  <c r="AC31" i="126"/>
  <c r="CA5" i="126" s="1"/>
  <c r="AG38" i="133" s="1"/>
  <c r="AQ30" i="126"/>
  <c r="AQ29" i="126"/>
  <c r="AQ28" i="126"/>
  <c r="AQ27" i="126"/>
  <c r="AQ26" i="126"/>
  <c r="AQ25" i="126"/>
  <c r="AQ24" i="126"/>
  <c r="AQ23" i="126"/>
  <c r="AQ22" i="126"/>
  <c r="AQ21" i="126"/>
  <c r="AQ20" i="126"/>
  <c r="AQ19" i="126"/>
  <c r="AQ18" i="126"/>
  <c r="AQ17" i="126"/>
  <c r="AQ16" i="126"/>
  <c r="AQ15" i="126"/>
  <c r="AQ14" i="126"/>
  <c r="AQ13" i="126"/>
  <c r="AQ12" i="126"/>
  <c r="AQ11" i="126"/>
  <c r="CE5" i="126"/>
  <c r="AK38" i="133" s="1"/>
  <c r="CD5" i="126"/>
  <c r="AJ38" i="133" s="1"/>
  <c r="CC5" i="126"/>
  <c r="AI38" i="133" s="1"/>
  <c r="CB5" i="126"/>
  <c r="AH38" i="133" s="1"/>
  <c r="BX5" i="126"/>
  <c r="AD38" i="133" s="1"/>
  <c r="BW5" i="126"/>
  <c r="AC38" i="133" s="1"/>
  <c r="BI5" i="126"/>
  <c r="O38" i="133" s="1"/>
  <c r="BH5" i="126"/>
  <c r="N38" i="133" s="1"/>
  <c r="BG5" i="126"/>
  <c r="M38" i="133" s="1"/>
  <c r="BB5" i="126"/>
  <c r="H38" i="133" s="1"/>
  <c r="BA5" i="126"/>
  <c r="G38" i="133" s="1"/>
  <c r="AZ5" i="126"/>
  <c r="F38" i="133" s="1"/>
  <c r="AY5" i="126"/>
  <c r="E38" i="133" s="1"/>
  <c r="AX5" i="126"/>
  <c r="D38" i="133" s="1"/>
  <c r="AW5" i="126"/>
  <c r="C38" i="133" s="1"/>
  <c r="AV5" i="126"/>
  <c r="B38" i="133" s="1"/>
  <c r="AQ35" i="125"/>
  <c r="AD35" i="125"/>
  <c r="BN5" i="125" s="1"/>
  <c r="T37" i="133" s="1"/>
  <c r="AC35" i="125"/>
  <c r="Z35" i="125"/>
  <c r="BK5" i="125" s="1"/>
  <c r="Q37" i="133" s="1"/>
  <c r="AJ32" i="125"/>
  <c r="BI5" i="125" s="1"/>
  <c r="O37" i="133" s="1"/>
  <c r="AI32" i="125"/>
  <c r="AH32" i="125"/>
  <c r="AH35" i="125" s="1"/>
  <c r="BQ5" i="125" s="1"/>
  <c r="W37" i="133" s="1"/>
  <c r="AG32" i="125"/>
  <c r="AG35" i="125" s="1"/>
  <c r="AF32" i="125"/>
  <c r="AE32" i="125"/>
  <c r="AE35" i="125" s="1"/>
  <c r="BO5" i="125" s="1"/>
  <c r="U37" i="133" s="1"/>
  <c r="AD32" i="125"/>
  <c r="AC32" i="125"/>
  <c r="BB5" i="125" s="1"/>
  <c r="H37" i="133" s="1"/>
  <c r="AB32" i="125"/>
  <c r="AA32" i="125"/>
  <c r="Z32" i="125"/>
  <c r="Y32" i="125"/>
  <c r="Y35" i="125" s="1"/>
  <c r="AJ31" i="125"/>
  <c r="AI31" i="125"/>
  <c r="AH31" i="125"/>
  <c r="CF5" i="125" s="1"/>
  <c r="AL37" i="133" s="1"/>
  <c r="AG31" i="125"/>
  <c r="CE5" i="125" s="1"/>
  <c r="AK37" i="133" s="1"/>
  <c r="AF31" i="125"/>
  <c r="CD5" i="125" s="1"/>
  <c r="AJ37" i="133" s="1"/>
  <c r="AE31" i="125"/>
  <c r="CC5" i="125" s="1"/>
  <c r="AI37" i="133" s="1"/>
  <c r="AD31" i="125"/>
  <c r="AC31" i="125"/>
  <c r="AQ30" i="125"/>
  <c r="AQ29" i="125"/>
  <c r="AQ28" i="125"/>
  <c r="AQ27" i="125"/>
  <c r="AQ26" i="125"/>
  <c r="AQ25" i="125"/>
  <c r="AQ24" i="125"/>
  <c r="AQ23" i="125"/>
  <c r="AQ22" i="125"/>
  <c r="AQ21" i="125"/>
  <c r="AQ20" i="125"/>
  <c r="AQ19" i="125"/>
  <c r="AQ18" i="125"/>
  <c r="AQ17" i="125"/>
  <c r="AQ16" i="125"/>
  <c r="AQ15" i="125"/>
  <c r="AQ14" i="125"/>
  <c r="AQ13" i="125"/>
  <c r="AQ12" i="125"/>
  <c r="AQ11" i="125"/>
  <c r="CH5" i="125"/>
  <c r="AN37" i="133" s="1"/>
  <c r="CG5" i="125"/>
  <c r="AM37" i="133" s="1"/>
  <c r="CB5" i="125"/>
  <c r="AH37" i="133" s="1"/>
  <c r="CA5" i="125"/>
  <c r="AG37" i="133" s="1"/>
  <c r="BY5" i="125"/>
  <c r="AE37" i="133" s="1"/>
  <c r="BW5" i="125"/>
  <c r="AC37" i="133" s="1"/>
  <c r="BJ5" i="125"/>
  <c r="P37" i="133" s="1"/>
  <c r="BG5" i="125"/>
  <c r="M37" i="133" s="1"/>
  <c r="BF5" i="125"/>
  <c r="L37" i="133" s="1"/>
  <c r="BE5" i="125"/>
  <c r="BD5" i="125"/>
  <c r="J37" i="133" s="1"/>
  <c r="BC5" i="125"/>
  <c r="I37" i="133" s="1"/>
  <c r="BA5" i="125"/>
  <c r="G37" i="133" s="1"/>
  <c r="AY5" i="125"/>
  <c r="E37" i="133" s="1"/>
  <c r="AX5" i="125"/>
  <c r="D37" i="133" s="1"/>
  <c r="AW5" i="125"/>
  <c r="C37" i="133" s="1"/>
  <c r="AV5" i="125"/>
  <c r="B37" i="133" s="1"/>
  <c r="AG35" i="124"/>
  <c r="Z35" i="124"/>
  <c r="BK5" i="124" s="1"/>
  <c r="Q36" i="133" s="1"/>
  <c r="Y35" i="124"/>
  <c r="AS34" i="124"/>
  <c r="AS35" i="124" s="1"/>
  <c r="AJ32" i="124"/>
  <c r="AI32" i="124"/>
  <c r="AI35" i="124" s="1"/>
  <c r="BR5" i="124" s="1"/>
  <c r="X36" i="133" s="1"/>
  <c r="AH32" i="124"/>
  <c r="AH35" i="124" s="1"/>
  <c r="AG32" i="124"/>
  <c r="AF32" i="124"/>
  <c r="BE5" i="124" s="1"/>
  <c r="K36" i="133" s="1"/>
  <c r="AE32" i="124"/>
  <c r="AE35" i="124" s="1"/>
  <c r="BO5" i="124" s="1"/>
  <c r="U36" i="133" s="1"/>
  <c r="AD32" i="124"/>
  <c r="AD35" i="124" s="1"/>
  <c r="AC32" i="124"/>
  <c r="AC35" i="124" s="1"/>
  <c r="AB32" i="124"/>
  <c r="AA32" i="124"/>
  <c r="Z32" i="124"/>
  <c r="Y32" i="124"/>
  <c r="AJ31" i="124"/>
  <c r="CH5" i="124" s="1"/>
  <c r="AN36" i="133" s="1"/>
  <c r="AI31" i="124"/>
  <c r="AH31" i="124"/>
  <c r="AG31" i="124"/>
  <c r="AF31" i="124"/>
  <c r="AE31" i="124"/>
  <c r="CC5" i="124" s="1"/>
  <c r="AI36" i="133" s="1"/>
  <c r="AD31" i="124"/>
  <c r="CB5" i="124" s="1"/>
  <c r="AH36" i="133" s="1"/>
  <c r="AC31" i="124"/>
  <c r="CA5" i="124" s="1"/>
  <c r="AG36" i="133" s="1"/>
  <c r="AQ30" i="124"/>
  <c r="AQ29" i="124"/>
  <c r="AQ28" i="124"/>
  <c r="AQ27" i="124"/>
  <c r="AQ26" i="124"/>
  <c r="AQ25" i="124"/>
  <c r="AQ24" i="124"/>
  <c r="AQ23" i="124"/>
  <c r="AQ22" i="124"/>
  <c r="AQ21" i="124"/>
  <c r="AQ20" i="124"/>
  <c r="AQ19" i="124"/>
  <c r="AQ18" i="124"/>
  <c r="AQ17" i="124"/>
  <c r="AQ16" i="124"/>
  <c r="AQ15" i="124"/>
  <c r="AQ14" i="124"/>
  <c r="AQ13" i="124"/>
  <c r="AQ12" i="124"/>
  <c r="AQ11" i="124"/>
  <c r="CG5" i="124"/>
  <c r="AM36" i="133" s="1"/>
  <c r="CF5" i="124"/>
  <c r="AL36" i="133" s="1"/>
  <c r="CE5" i="124"/>
  <c r="AK36" i="133" s="1"/>
  <c r="CD5" i="124"/>
  <c r="AJ36" i="133" s="1"/>
  <c r="BY5" i="124"/>
  <c r="AE36" i="133" s="1"/>
  <c r="BX5" i="124"/>
  <c r="AD36" i="133" s="1"/>
  <c r="BW5" i="124"/>
  <c r="AC36" i="133" s="1"/>
  <c r="BQ5" i="124"/>
  <c r="W36" i="133" s="1"/>
  <c r="BN5" i="124"/>
  <c r="T36" i="133" s="1"/>
  <c r="BI5" i="124"/>
  <c r="O36" i="133" s="1"/>
  <c r="BH5" i="124"/>
  <c r="N36" i="133" s="1"/>
  <c r="BG5" i="124"/>
  <c r="M36" i="133" s="1"/>
  <c r="BD5" i="124"/>
  <c r="J36" i="133" s="1"/>
  <c r="BC5" i="124"/>
  <c r="I36" i="133" s="1"/>
  <c r="BB5" i="124"/>
  <c r="BA5" i="124"/>
  <c r="G36" i="133" s="1"/>
  <c r="AZ5" i="124"/>
  <c r="F36" i="133" s="1"/>
  <c r="AY5" i="124"/>
  <c r="E36" i="133" s="1"/>
  <c r="AW5" i="124"/>
  <c r="C36" i="133" s="1"/>
  <c r="AV5" i="124"/>
  <c r="B36" i="133" s="1"/>
  <c r="AG36" i="123"/>
  <c r="BU5" i="123" s="1"/>
  <c r="AA35" i="133" s="1"/>
  <c r="AI35" i="123"/>
  <c r="AH35" i="123"/>
  <c r="BQ5" i="123" s="1"/>
  <c r="W35" i="133" s="1"/>
  <c r="AG35" i="123"/>
  <c r="BP5" i="123" s="1"/>
  <c r="V35" i="133" s="1"/>
  <c r="AC35" i="123"/>
  <c r="AS34" i="123"/>
  <c r="AQ34" i="123"/>
  <c r="AA35" i="123" s="1"/>
  <c r="BL5" i="123" s="1"/>
  <c r="R35" i="133" s="1"/>
  <c r="AG33" i="123"/>
  <c r="Y33" i="123"/>
  <c r="AJ32" i="123"/>
  <c r="AI32" i="123"/>
  <c r="AH32" i="123"/>
  <c r="AG32" i="123"/>
  <c r="AF32" i="123"/>
  <c r="BE5" i="123" s="1"/>
  <c r="K35" i="133" s="1"/>
  <c r="AE32" i="123"/>
  <c r="AD32" i="123"/>
  <c r="AC32" i="123"/>
  <c r="BB5" i="123" s="1"/>
  <c r="H35" i="133" s="1"/>
  <c r="AB32" i="123"/>
  <c r="AA32" i="123"/>
  <c r="Z32" i="123"/>
  <c r="Y32" i="123"/>
  <c r="BZ5" i="123" s="1"/>
  <c r="AF35" i="133" s="1"/>
  <c r="AJ31" i="123"/>
  <c r="CH5" i="123" s="1"/>
  <c r="AN35" i="133" s="1"/>
  <c r="AI31" i="123"/>
  <c r="CG5" i="123" s="1"/>
  <c r="AM35" i="133" s="1"/>
  <c r="AH31" i="123"/>
  <c r="CF5" i="123" s="1"/>
  <c r="AL35" i="133" s="1"/>
  <c r="AG31" i="123"/>
  <c r="CE5" i="123" s="1"/>
  <c r="AK35" i="133" s="1"/>
  <c r="AF31" i="123"/>
  <c r="AE31" i="123"/>
  <c r="AD31" i="123"/>
  <c r="AC31" i="123"/>
  <c r="AQ30" i="123"/>
  <c r="AQ29" i="123"/>
  <c r="AQ28" i="123"/>
  <c r="AQ27" i="123"/>
  <c r="AQ26" i="123"/>
  <c r="AQ25" i="123"/>
  <c r="AQ24" i="123"/>
  <c r="AQ23" i="123"/>
  <c r="AQ22" i="123"/>
  <c r="AQ21" i="123"/>
  <c r="AQ20" i="123"/>
  <c r="AQ19" i="123"/>
  <c r="AQ18" i="123"/>
  <c r="AQ17" i="123"/>
  <c r="AQ16" i="123"/>
  <c r="AQ15" i="123"/>
  <c r="AQ14" i="123"/>
  <c r="AQ13" i="123"/>
  <c r="AQ12" i="123"/>
  <c r="AQ11" i="123"/>
  <c r="CD5" i="123"/>
  <c r="AJ35" i="133" s="1"/>
  <c r="CC5" i="123"/>
  <c r="AI35" i="133" s="1"/>
  <c r="CB5" i="123"/>
  <c r="AH35" i="133" s="1"/>
  <c r="CA5" i="123"/>
  <c r="AG35" i="133" s="1"/>
  <c r="BX5" i="123"/>
  <c r="AD35" i="133" s="1"/>
  <c r="BW5" i="123"/>
  <c r="AC35" i="133" s="1"/>
  <c r="BR5" i="123"/>
  <c r="X35" i="133" s="1"/>
  <c r="BM5" i="123"/>
  <c r="S35" i="133" s="1"/>
  <c r="BI5" i="123"/>
  <c r="O35" i="133" s="1"/>
  <c r="BH5" i="123"/>
  <c r="N35" i="133" s="1"/>
  <c r="BG5" i="123"/>
  <c r="M35" i="133" s="1"/>
  <c r="BF5" i="123"/>
  <c r="L35" i="133" s="1"/>
  <c r="BA5" i="123"/>
  <c r="G35" i="133" s="1"/>
  <c r="AZ5" i="123"/>
  <c r="F35" i="133" s="1"/>
  <c r="AY5" i="123"/>
  <c r="AX5" i="123"/>
  <c r="D35" i="133" s="1"/>
  <c r="AW5" i="123"/>
  <c r="C35" i="133" s="1"/>
  <c r="AV5" i="123"/>
  <c r="B35" i="133" s="1"/>
  <c r="AI35" i="122"/>
  <c r="BR5" i="122" s="1"/>
  <c r="X34" i="133" s="1"/>
  <c r="AG35" i="122"/>
  <c r="Z35" i="122"/>
  <c r="Y35" i="122"/>
  <c r="AJ32" i="122"/>
  <c r="AI32" i="122"/>
  <c r="BH5" i="122" s="1"/>
  <c r="N34" i="133" s="1"/>
  <c r="AH32" i="122"/>
  <c r="AG32" i="122"/>
  <c r="AF32" i="122"/>
  <c r="AE32" i="122"/>
  <c r="AE35" i="122" s="1"/>
  <c r="BO5" i="122" s="1"/>
  <c r="U34" i="133" s="1"/>
  <c r="AD32" i="122"/>
  <c r="AD35" i="122" s="1"/>
  <c r="BN5" i="122" s="1"/>
  <c r="T34" i="133" s="1"/>
  <c r="AC32" i="122"/>
  <c r="AB32" i="122"/>
  <c r="AA32" i="122"/>
  <c r="Z32" i="122"/>
  <c r="AY5" i="122" s="1"/>
  <c r="E34" i="133" s="1"/>
  <c r="Y32" i="122"/>
  <c r="AQ34" i="122" s="1"/>
  <c r="AJ31" i="122"/>
  <c r="AI31" i="122"/>
  <c r="AH31" i="122"/>
  <c r="AG31" i="122"/>
  <c r="CE5" i="122" s="1"/>
  <c r="AK34" i="133" s="1"/>
  <c r="AF31" i="122"/>
  <c r="CD5" i="122" s="1"/>
  <c r="AJ34" i="133" s="1"/>
  <c r="AE31" i="122"/>
  <c r="CC5" i="122" s="1"/>
  <c r="AI34" i="133" s="1"/>
  <c r="AD31" i="122"/>
  <c r="CB5" i="122" s="1"/>
  <c r="AH34" i="133" s="1"/>
  <c r="AC31" i="122"/>
  <c r="AQ30" i="122"/>
  <c r="AQ29" i="122"/>
  <c r="AQ28" i="122"/>
  <c r="AQ27" i="122"/>
  <c r="AQ26" i="122"/>
  <c r="AQ25" i="122"/>
  <c r="AQ24" i="122"/>
  <c r="AQ23" i="122"/>
  <c r="AQ22" i="122"/>
  <c r="AQ21" i="122"/>
  <c r="AQ20" i="122"/>
  <c r="AQ19" i="122"/>
  <c r="AQ18" i="122"/>
  <c r="AQ17" i="122"/>
  <c r="AQ16" i="122"/>
  <c r="AQ15" i="122"/>
  <c r="AQ14" i="122"/>
  <c r="AQ13" i="122"/>
  <c r="AQ12" i="122"/>
  <c r="AQ11" i="122"/>
  <c r="CH5" i="122"/>
  <c r="AN34" i="133" s="1"/>
  <c r="CG5" i="122"/>
  <c r="AM34" i="133" s="1"/>
  <c r="CF5" i="122"/>
  <c r="AL34" i="133" s="1"/>
  <c r="CA5" i="122"/>
  <c r="AG34" i="133" s="1"/>
  <c r="BW5" i="122"/>
  <c r="AC34" i="133" s="1"/>
  <c r="BP5" i="122"/>
  <c r="V34" i="133" s="1"/>
  <c r="BK5" i="122"/>
  <c r="Q34" i="133" s="1"/>
  <c r="BJ5" i="122"/>
  <c r="P34" i="133" s="1"/>
  <c r="BI5" i="122"/>
  <c r="O34" i="133" s="1"/>
  <c r="BF5" i="122"/>
  <c r="L34" i="133" s="1"/>
  <c r="BE5" i="122"/>
  <c r="K34" i="133" s="1"/>
  <c r="BD5" i="122"/>
  <c r="J34" i="133" s="1"/>
  <c r="BC5" i="122"/>
  <c r="I34" i="133" s="1"/>
  <c r="BB5" i="122"/>
  <c r="H34" i="133" s="1"/>
  <c r="BA5" i="122"/>
  <c r="G34" i="133" s="1"/>
  <c r="AX5" i="122"/>
  <c r="D34" i="133" s="1"/>
  <c r="AW5" i="122"/>
  <c r="AV5" i="122"/>
  <c r="AI35" i="121"/>
  <c r="BR5" i="121" s="1"/>
  <c r="X33" i="133" s="1"/>
  <c r="AH35" i="121"/>
  <c r="AG36" i="121" s="1"/>
  <c r="BU5" i="121" s="1"/>
  <c r="AA33" i="133" s="1"/>
  <c r="AE35" i="121"/>
  <c r="BO5" i="121" s="1"/>
  <c r="U33" i="133" s="1"/>
  <c r="Y35" i="121"/>
  <c r="AS34" i="121"/>
  <c r="AJ32" i="121"/>
  <c r="AI32" i="121"/>
  <c r="AH32" i="121"/>
  <c r="AG32" i="121"/>
  <c r="AG35" i="121" s="1"/>
  <c r="BP5" i="121" s="1"/>
  <c r="V33" i="133" s="1"/>
  <c r="AF32" i="121"/>
  <c r="BE5" i="121" s="1"/>
  <c r="K33" i="133" s="1"/>
  <c r="AE32" i="121"/>
  <c r="BD5" i="121" s="1"/>
  <c r="J33" i="133" s="1"/>
  <c r="AD32" i="121"/>
  <c r="AD35" i="121" s="1"/>
  <c r="AC32" i="121"/>
  <c r="AC33" i="121" s="1"/>
  <c r="AB32" i="121"/>
  <c r="AA32" i="121"/>
  <c r="Z32" i="121"/>
  <c r="Y32" i="121"/>
  <c r="AJ31" i="121"/>
  <c r="CH5" i="121" s="1"/>
  <c r="AI31" i="121"/>
  <c r="AH31" i="121"/>
  <c r="AG31" i="121"/>
  <c r="AF31" i="121"/>
  <c r="AE31" i="121"/>
  <c r="AD31" i="121"/>
  <c r="CB5" i="121" s="1"/>
  <c r="AH33" i="133" s="1"/>
  <c r="AC31" i="121"/>
  <c r="CA5" i="121" s="1"/>
  <c r="AG33" i="133" s="1"/>
  <c r="AQ30" i="121"/>
  <c r="AQ29" i="121"/>
  <c r="AQ28" i="121"/>
  <c r="AQ27" i="121"/>
  <c r="AQ26" i="121"/>
  <c r="AQ25" i="121"/>
  <c r="AQ24" i="121"/>
  <c r="AQ23" i="121"/>
  <c r="AQ22" i="121"/>
  <c r="AQ21" i="121"/>
  <c r="AQ20" i="121"/>
  <c r="AQ19" i="121"/>
  <c r="AQ18" i="121"/>
  <c r="AQ17" i="121"/>
  <c r="AQ16" i="121"/>
  <c r="AQ15" i="121"/>
  <c r="AQ14" i="121"/>
  <c r="AQ13" i="121"/>
  <c r="AQ12" i="121"/>
  <c r="AQ11" i="121"/>
  <c r="CG5" i="121"/>
  <c r="AM33" i="133" s="1"/>
  <c r="CF5" i="121"/>
  <c r="CE5" i="121"/>
  <c r="AK33" i="133" s="1"/>
  <c r="CD5" i="121"/>
  <c r="AJ33" i="133" s="1"/>
  <c r="CC5" i="121"/>
  <c r="AI33" i="133" s="1"/>
  <c r="BW5" i="121"/>
  <c r="AC33" i="133" s="1"/>
  <c r="BQ5" i="121"/>
  <c r="W33" i="133" s="1"/>
  <c r="BN5" i="121"/>
  <c r="T33" i="133" s="1"/>
  <c r="BI5" i="121"/>
  <c r="O33" i="133" s="1"/>
  <c r="BH5" i="121"/>
  <c r="N33" i="133" s="1"/>
  <c r="BF5" i="121"/>
  <c r="L33" i="133" s="1"/>
  <c r="BC5" i="121"/>
  <c r="I33" i="133" s="1"/>
  <c r="BB5" i="121"/>
  <c r="H33" i="133" s="1"/>
  <c r="BA5" i="121"/>
  <c r="G33" i="133" s="1"/>
  <c r="AZ5" i="121"/>
  <c r="F33" i="133" s="1"/>
  <c r="AW5" i="121"/>
  <c r="C33" i="133" s="1"/>
  <c r="AV5" i="121"/>
  <c r="B33" i="133" s="1"/>
  <c r="AG35" i="120"/>
  <c r="BP5" i="120" s="1"/>
  <c r="V32" i="133" s="1"/>
  <c r="AE35" i="120"/>
  <c r="BO5" i="120" s="1"/>
  <c r="U32" i="133" s="1"/>
  <c r="AC35" i="120"/>
  <c r="AQ34" i="120"/>
  <c r="AC33" i="120"/>
  <c r="AJ32" i="120"/>
  <c r="AI32" i="120"/>
  <c r="AH32" i="120"/>
  <c r="AH35" i="120" s="1"/>
  <c r="BQ5" i="120" s="1"/>
  <c r="W32" i="133" s="1"/>
  <c r="AG32" i="120"/>
  <c r="AF32" i="120"/>
  <c r="AE32" i="120"/>
  <c r="AD32" i="120"/>
  <c r="AC32" i="120"/>
  <c r="AB32" i="120"/>
  <c r="AA32" i="120"/>
  <c r="Z32" i="120"/>
  <c r="Y32" i="120"/>
  <c r="AQ35" i="120" s="1"/>
  <c r="AJ31" i="120"/>
  <c r="AI31" i="120"/>
  <c r="CG5" i="120" s="1"/>
  <c r="AM32" i="133" s="1"/>
  <c r="AH31" i="120"/>
  <c r="CF5" i="120" s="1"/>
  <c r="AL32" i="133" s="1"/>
  <c r="AG31" i="120"/>
  <c r="CE5" i="120" s="1"/>
  <c r="AK32" i="133" s="1"/>
  <c r="AF31" i="120"/>
  <c r="CD5" i="120" s="1"/>
  <c r="AJ32" i="133" s="1"/>
  <c r="AE31" i="120"/>
  <c r="AD31" i="120"/>
  <c r="AC31" i="120"/>
  <c r="AQ30" i="120"/>
  <c r="AQ29" i="120"/>
  <c r="AQ28" i="120"/>
  <c r="AQ27" i="120"/>
  <c r="AQ26" i="120"/>
  <c r="AQ25" i="120"/>
  <c r="AQ24" i="120"/>
  <c r="AQ23" i="120"/>
  <c r="AQ22" i="120"/>
  <c r="AQ21" i="120"/>
  <c r="AQ20" i="120"/>
  <c r="AQ19" i="120"/>
  <c r="AQ18" i="120"/>
  <c r="AQ17" i="120"/>
  <c r="AQ16" i="120"/>
  <c r="AQ15" i="120"/>
  <c r="AQ14" i="120"/>
  <c r="AQ13" i="120"/>
  <c r="AQ12" i="120"/>
  <c r="AQ11" i="120"/>
  <c r="CH5" i="120"/>
  <c r="AN32" i="133" s="1"/>
  <c r="CC5" i="120"/>
  <c r="AI32" i="133" s="1"/>
  <c r="CB5" i="120"/>
  <c r="AH32" i="133" s="1"/>
  <c r="CA5" i="120"/>
  <c r="AG32" i="133" s="1"/>
  <c r="BX5" i="120"/>
  <c r="AD32" i="133" s="1"/>
  <c r="BW5" i="120"/>
  <c r="AC32" i="133" s="1"/>
  <c r="BM5" i="120"/>
  <c r="S32" i="133" s="1"/>
  <c r="BH5" i="120"/>
  <c r="N32" i="133" s="1"/>
  <c r="BG5" i="120"/>
  <c r="M32" i="133" s="1"/>
  <c r="BF5" i="120"/>
  <c r="L32" i="133" s="1"/>
  <c r="BE5" i="120"/>
  <c r="K32" i="133" s="1"/>
  <c r="BD5" i="120"/>
  <c r="J32" i="133" s="1"/>
  <c r="BB5" i="120"/>
  <c r="H32" i="133" s="1"/>
  <c r="AZ5" i="120"/>
  <c r="F32" i="133" s="1"/>
  <c r="AY5" i="120"/>
  <c r="E32" i="133" s="1"/>
  <c r="AX5" i="120"/>
  <c r="D32" i="133" s="1"/>
  <c r="AW5" i="120"/>
  <c r="C32" i="133" s="1"/>
  <c r="AV5" i="120"/>
  <c r="B32" i="133" s="1"/>
  <c r="AC35" i="119"/>
  <c r="Y35" i="119"/>
  <c r="AJ32" i="119"/>
  <c r="AI32" i="119"/>
  <c r="AH32" i="119"/>
  <c r="AG32" i="119"/>
  <c r="AF32" i="119"/>
  <c r="AE32" i="119"/>
  <c r="AE35" i="119" s="1"/>
  <c r="AD32" i="119"/>
  <c r="AD35" i="119" s="1"/>
  <c r="BN5" i="119" s="1"/>
  <c r="T31" i="133" s="1"/>
  <c r="AC32" i="119"/>
  <c r="AC33" i="119" s="1"/>
  <c r="AB32" i="119"/>
  <c r="BA5" i="119" s="1"/>
  <c r="G31" i="133" s="1"/>
  <c r="AA32" i="119"/>
  <c r="Z32" i="119"/>
  <c r="AY5" i="119" s="1"/>
  <c r="E31" i="133" s="1"/>
  <c r="Y32" i="119"/>
  <c r="AJ31" i="119"/>
  <c r="AI31" i="119"/>
  <c r="AH31" i="119"/>
  <c r="AG31" i="119"/>
  <c r="AF31" i="119"/>
  <c r="CD5" i="119" s="1"/>
  <c r="AJ31" i="133" s="1"/>
  <c r="AE31" i="119"/>
  <c r="CC5" i="119" s="1"/>
  <c r="AI31" i="133" s="1"/>
  <c r="AD31" i="119"/>
  <c r="CB5" i="119" s="1"/>
  <c r="AH31" i="133" s="1"/>
  <c r="AC31" i="119"/>
  <c r="CA5" i="119" s="1"/>
  <c r="AG31" i="133" s="1"/>
  <c r="AQ30" i="119"/>
  <c r="AQ29" i="119"/>
  <c r="AQ28" i="119"/>
  <c r="AQ27" i="119"/>
  <c r="AQ26" i="119"/>
  <c r="AQ25" i="119"/>
  <c r="AQ24" i="119"/>
  <c r="AQ23" i="119"/>
  <c r="AQ22" i="119"/>
  <c r="AQ21" i="119"/>
  <c r="AQ20" i="119"/>
  <c r="AQ19" i="119"/>
  <c r="AQ18" i="119"/>
  <c r="AQ17" i="119"/>
  <c r="AQ16" i="119"/>
  <c r="AQ15" i="119"/>
  <c r="AQ14" i="119"/>
  <c r="AQ13" i="119"/>
  <c r="AQ12" i="119"/>
  <c r="AQ11" i="119"/>
  <c r="CH5" i="119"/>
  <c r="AN31" i="133" s="1"/>
  <c r="CG5" i="119"/>
  <c r="AM31" i="133" s="1"/>
  <c r="CF5" i="119"/>
  <c r="AL31" i="133" s="1"/>
  <c r="CE5" i="119"/>
  <c r="AK31" i="133" s="1"/>
  <c r="BO5" i="119"/>
  <c r="U31" i="133" s="1"/>
  <c r="BI5" i="119"/>
  <c r="O31" i="133" s="1"/>
  <c r="BE5" i="119"/>
  <c r="K31" i="133" s="1"/>
  <c r="BD5" i="119"/>
  <c r="J31" i="133" s="1"/>
  <c r="BC5" i="119"/>
  <c r="I31" i="133" s="1"/>
  <c r="AZ5" i="119"/>
  <c r="F31" i="133" s="1"/>
  <c r="AW5" i="119"/>
  <c r="C31" i="133" s="1"/>
  <c r="AV5" i="119"/>
  <c r="B31" i="133" s="1"/>
  <c r="AI35" i="118"/>
  <c r="BR5" i="118" s="1"/>
  <c r="X30" i="133" s="1"/>
  <c r="AG35" i="118"/>
  <c r="AD35" i="118"/>
  <c r="BN5" i="118" s="1"/>
  <c r="T30" i="133" s="1"/>
  <c r="AS34" i="118"/>
  <c r="AJ32" i="118"/>
  <c r="AI32" i="118"/>
  <c r="AH32" i="118"/>
  <c r="AG32" i="118"/>
  <c r="AF32" i="118"/>
  <c r="BE5" i="118" s="1"/>
  <c r="K30" i="133" s="1"/>
  <c r="AE32" i="118"/>
  <c r="AC33" i="118" s="1"/>
  <c r="AD32" i="118"/>
  <c r="BC5" i="118" s="1"/>
  <c r="I30" i="133" s="1"/>
  <c r="AC32" i="118"/>
  <c r="AC35" i="118" s="1"/>
  <c r="AB32" i="118"/>
  <c r="AA32" i="118"/>
  <c r="Z32" i="118"/>
  <c r="Y32" i="118"/>
  <c r="AJ31" i="118"/>
  <c r="CH5" i="118" s="1"/>
  <c r="AN30" i="133" s="1"/>
  <c r="AI31" i="118"/>
  <c r="CG5" i="118" s="1"/>
  <c r="AM30" i="133" s="1"/>
  <c r="AH31" i="118"/>
  <c r="AG31" i="118"/>
  <c r="AF31" i="118"/>
  <c r="AE31" i="118"/>
  <c r="AD31" i="118"/>
  <c r="CB5" i="118" s="1"/>
  <c r="AH30" i="133" s="1"/>
  <c r="AC31" i="118"/>
  <c r="CA5" i="118" s="1"/>
  <c r="AG30" i="133" s="1"/>
  <c r="AQ30" i="118"/>
  <c r="AQ29" i="118"/>
  <c r="AQ28" i="118"/>
  <c r="AQ27" i="118"/>
  <c r="AQ26" i="118"/>
  <c r="AQ25" i="118"/>
  <c r="AQ24" i="118"/>
  <c r="AQ23" i="118"/>
  <c r="AQ22" i="118"/>
  <c r="AQ21" i="118"/>
  <c r="AQ20" i="118"/>
  <c r="AQ19" i="118"/>
  <c r="AQ18" i="118"/>
  <c r="AQ17" i="118"/>
  <c r="AQ16" i="118"/>
  <c r="AQ15" i="118"/>
  <c r="AQ14" i="118"/>
  <c r="AQ13" i="118"/>
  <c r="AQ12" i="118"/>
  <c r="AQ11" i="118"/>
  <c r="CF5" i="118"/>
  <c r="AL30" i="133" s="1"/>
  <c r="CE5" i="118"/>
  <c r="AK30" i="133" s="1"/>
  <c r="CD5" i="118"/>
  <c r="AJ30" i="133" s="1"/>
  <c r="CC5" i="118"/>
  <c r="AI30" i="133" s="1"/>
  <c r="BX5" i="118"/>
  <c r="AD30" i="133" s="1"/>
  <c r="BW5" i="118"/>
  <c r="AC30" i="133" s="1"/>
  <c r="BM5" i="118"/>
  <c r="S30" i="133" s="1"/>
  <c r="BI5" i="118"/>
  <c r="O30" i="133" s="1"/>
  <c r="BH5" i="118"/>
  <c r="N30" i="133" s="1"/>
  <c r="BF5" i="118"/>
  <c r="L30" i="133" s="1"/>
  <c r="BB5" i="118"/>
  <c r="H30" i="133" s="1"/>
  <c r="BA5" i="118"/>
  <c r="G30" i="133" s="1"/>
  <c r="AZ5" i="118"/>
  <c r="F30" i="133" s="1"/>
  <c r="AW5" i="118"/>
  <c r="C30" i="133" s="1"/>
  <c r="AV5" i="118"/>
  <c r="B30" i="133" s="1"/>
  <c r="AH35" i="117"/>
  <c r="AG35" i="117"/>
  <c r="AD35" i="117"/>
  <c r="AC35" i="117"/>
  <c r="AC36" i="117" s="1"/>
  <c r="BT5" i="117" s="1"/>
  <c r="Z29" i="133" s="1"/>
  <c r="Z35" i="117"/>
  <c r="BK5" i="117" s="1"/>
  <c r="Q29" i="133" s="1"/>
  <c r="AQ34" i="117"/>
  <c r="AJ32" i="117"/>
  <c r="BI5" i="117" s="1"/>
  <c r="O29" i="133" s="1"/>
  <c r="AI32" i="117"/>
  <c r="AI35" i="117" s="1"/>
  <c r="AH32" i="117"/>
  <c r="AG32" i="117"/>
  <c r="AF32" i="117"/>
  <c r="AE32" i="117"/>
  <c r="AE35" i="117" s="1"/>
  <c r="AD32" i="117"/>
  <c r="AC32" i="117"/>
  <c r="AB32" i="117"/>
  <c r="BA5" i="117" s="1"/>
  <c r="G29" i="133" s="1"/>
  <c r="AA32" i="117"/>
  <c r="AZ5" i="117" s="1"/>
  <c r="F29" i="133" s="1"/>
  <c r="Z32" i="117"/>
  <c r="Y32" i="117"/>
  <c r="Y35" i="117" s="1"/>
  <c r="AJ31" i="117"/>
  <c r="AI31" i="117"/>
  <c r="AH31" i="117"/>
  <c r="CF5" i="117" s="1"/>
  <c r="AL29" i="133" s="1"/>
  <c r="AG31" i="117"/>
  <c r="AF31" i="117"/>
  <c r="AE31" i="117"/>
  <c r="CC5" i="117" s="1"/>
  <c r="AI29" i="133" s="1"/>
  <c r="AD31" i="117"/>
  <c r="AC31" i="117"/>
  <c r="CA5" i="117" s="1"/>
  <c r="AG29" i="133" s="1"/>
  <c r="AQ30" i="117"/>
  <c r="AQ29" i="117"/>
  <c r="AQ28" i="117"/>
  <c r="AQ27" i="117"/>
  <c r="AQ26" i="117"/>
  <c r="AQ25" i="117"/>
  <c r="AQ24" i="117"/>
  <c r="AQ23" i="117"/>
  <c r="AQ22" i="117"/>
  <c r="AQ21" i="117"/>
  <c r="AQ20" i="117"/>
  <c r="AQ19" i="117"/>
  <c r="AQ18" i="117"/>
  <c r="AQ17" i="117"/>
  <c r="AQ16" i="117"/>
  <c r="AQ15" i="117"/>
  <c r="AQ14" i="117"/>
  <c r="AQ13" i="117"/>
  <c r="AQ12" i="117"/>
  <c r="AQ11" i="117"/>
  <c r="CH5" i="117"/>
  <c r="AN29" i="133" s="1"/>
  <c r="CG5" i="117"/>
  <c r="AM29" i="133" s="1"/>
  <c r="CE5" i="117"/>
  <c r="AK29" i="133" s="1"/>
  <c r="CD5" i="117"/>
  <c r="AJ29" i="133" s="1"/>
  <c r="CB5" i="117"/>
  <c r="AH29" i="133" s="1"/>
  <c r="BW5" i="117"/>
  <c r="BQ5" i="117"/>
  <c r="W29" i="133" s="1"/>
  <c r="BP5" i="117"/>
  <c r="V29" i="133" s="1"/>
  <c r="BO5" i="117"/>
  <c r="U29" i="133" s="1"/>
  <c r="BG5" i="117"/>
  <c r="M29" i="133" s="1"/>
  <c r="BF5" i="117"/>
  <c r="L29" i="133" s="1"/>
  <c r="BE5" i="117"/>
  <c r="K29" i="133" s="1"/>
  <c r="BD5" i="117"/>
  <c r="J29" i="133" s="1"/>
  <c r="BC5" i="117"/>
  <c r="I29" i="133" s="1"/>
  <c r="BB5" i="117"/>
  <c r="H29" i="133" s="1"/>
  <c r="AY5" i="117"/>
  <c r="E29" i="133" s="1"/>
  <c r="AX5" i="117"/>
  <c r="D29" i="133" s="1"/>
  <c r="AW5" i="117"/>
  <c r="C29" i="133" s="1"/>
  <c r="AV5" i="117"/>
  <c r="B29" i="133" s="1"/>
  <c r="AH35" i="116"/>
  <c r="AG35" i="116"/>
  <c r="AE35" i="116"/>
  <c r="BO5" i="116" s="1"/>
  <c r="U28" i="133" s="1"/>
  <c r="Z35" i="116"/>
  <c r="AQ34" i="116"/>
  <c r="AG33" i="116"/>
  <c r="Y33" i="116"/>
  <c r="AJ32" i="116"/>
  <c r="AI32" i="116"/>
  <c r="AH32" i="116"/>
  <c r="AG32" i="116"/>
  <c r="AF32" i="116"/>
  <c r="BE5" i="116" s="1"/>
  <c r="K28" i="133" s="1"/>
  <c r="AE32" i="116"/>
  <c r="BD5" i="116" s="1"/>
  <c r="J28" i="133" s="1"/>
  <c r="AD32" i="116"/>
  <c r="AC32" i="116"/>
  <c r="AC33" i="116" s="1"/>
  <c r="AB32" i="116"/>
  <c r="AA32" i="116"/>
  <c r="Z32" i="116"/>
  <c r="Y32" i="116"/>
  <c r="AJ31" i="116"/>
  <c r="CH5" i="116" s="1"/>
  <c r="AN28" i="133" s="1"/>
  <c r="AI31" i="116"/>
  <c r="AH31" i="116"/>
  <c r="CF5" i="116" s="1"/>
  <c r="AL28" i="133" s="1"/>
  <c r="AG31" i="116"/>
  <c r="CE5" i="116" s="1"/>
  <c r="AK28" i="133" s="1"/>
  <c r="AF31" i="116"/>
  <c r="AE31" i="116"/>
  <c r="CC5" i="116" s="1"/>
  <c r="AI28" i="133" s="1"/>
  <c r="AD31" i="116"/>
  <c r="AC31" i="116"/>
  <c r="AQ30" i="116"/>
  <c r="AQ29" i="116"/>
  <c r="AQ28" i="116"/>
  <c r="AQ27" i="116"/>
  <c r="AQ26" i="116"/>
  <c r="AQ25" i="116"/>
  <c r="AQ24" i="116"/>
  <c r="AQ23" i="116"/>
  <c r="AQ22" i="116"/>
  <c r="AQ21" i="116"/>
  <c r="AQ20" i="116"/>
  <c r="AQ19" i="116"/>
  <c r="AQ18" i="116"/>
  <c r="AQ17" i="116"/>
  <c r="AQ16" i="116"/>
  <c r="AQ15" i="116"/>
  <c r="AQ14" i="116"/>
  <c r="AQ13" i="116"/>
  <c r="AQ12" i="116"/>
  <c r="AQ11" i="116"/>
  <c r="CG5" i="116"/>
  <c r="AM28" i="133" s="1"/>
  <c r="CD5" i="116"/>
  <c r="AJ28" i="133" s="1"/>
  <c r="CB5" i="116"/>
  <c r="AH28" i="133" s="1"/>
  <c r="CA5" i="116"/>
  <c r="AG28" i="133" s="1"/>
  <c r="BY5" i="116"/>
  <c r="AE28" i="133" s="1"/>
  <c r="BW5" i="116"/>
  <c r="AC28" i="133" s="1"/>
  <c r="BQ5" i="116"/>
  <c r="W28" i="133" s="1"/>
  <c r="BK5" i="116"/>
  <c r="Q28" i="133" s="1"/>
  <c r="BI5" i="116"/>
  <c r="O28" i="133" s="1"/>
  <c r="BG5" i="116"/>
  <c r="M28" i="133" s="1"/>
  <c r="BF5" i="116"/>
  <c r="L28" i="133" s="1"/>
  <c r="BA5" i="116"/>
  <c r="G28" i="133" s="1"/>
  <c r="AY5" i="116"/>
  <c r="E28" i="133" s="1"/>
  <c r="AX5" i="116"/>
  <c r="D28" i="133" s="1"/>
  <c r="AW5" i="116"/>
  <c r="C28" i="133" s="1"/>
  <c r="AV5" i="116"/>
  <c r="B28" i="133" s="1"/>
  <c r="AI35" i="115"/>
  <c r="BR5" i="115" s="1"/>
  <c r="X27" i="133" s="1"/>
  <c r="AG35" i="115"/>
  <c r="Z35" i="115"/>
  <c r="Y35" i="115"/>
  <c r="AQ34" i="115"/>
  <c r="AJ32" i="115"/>
  <c r="BI5" i="115" s="1"/>
  <c r="O27" i="133" s="1"/>
  <c r="AI32" i="115"/>
  <c r="BH5" i="115" s="1"/>
  <c r="N27" i="133" s="1"/>
  <c r="AH32" i="115"/>
  <c r="AG32" i="115"/>
  <c r="AF32" i="115"/>
  <c r="BE5" i="115" s="1"/>
  <c r="K27" i="133" s="1"/>
  <c r="AE32" i="115"/>
  <c r="AE35" i="115" s="1"/>
  <c r="BO5" i="115" s="1"/>
  <c r="U27" i="133" s="1"/>
  <c r="AD32" i="115"/>
  <c r="AD35" i="115" s="1"/>
  <c r="AC32" i="115"/>
  <c r="AB32" i="115"/>
  <c r="BZ5" i="115" s="1"/>
  <c r="AF27" i="133" s="1"/>
  <c r="AA32" i="115"/>
  <c r="Z32" i="115"/>
  <c r="AY5" i="115" s="1"/>
  <c r="E27" i="133" s="1"/>
  <c r="Y32" i="115"/>
  <c r="AJ31" i="115"/>
  <c r="AI31" i="115"/>
  <c r="AH31" i="115"/>
  <c r="AG31" i="115"/>
  <c r="CE5" i="115" s="1"/>
  <c r="AK27" i="133" s="1"/>
  <c r="AF31" i="115"/>
  <c r="CD5" i="115" s="1"/>
  <c r="AJ27" i="133" s="1"/>
  <c r="AE31" i="115"/>
  <c r="CC5" i="115" s="1"/>
  <c r="AI27" i="133" s="1"/>
  <c r="AD31" i="115"/>
  <c r="CB5" i="115" s="1"/>
  <c r="AH27" i="133" s="1"/>
  <c r="AC31" i="115"/>
  <c r="AQ30" i="115"/>
  <c r="AQ29" i="115"/>
  <c r="AQ28" i="115"/>
  <c r="AQ27" i="115"/>
  <c r="AQ26" i="115"/>
  <c r="AQ25" i="115"/>
  <c r="AQ24" i="115"/>
  <c r="AQ23" i="115"/>
  <c r="AQ22" i="115"/>
  <c r="AQ21" i="115"/>
  <c r="AQ20" i="115"/>
  <c r="AQ19" i="115"/>
  <c r="AQ18" i="115"/>
  <c r="AQ17" i="115"/>
  <c r="AQ16" i="115"/>
  <c r="AQ15" i="115"/>
  <c r="AQ14" i="115"/>
  <c r="AQ13" i="115"/>
  <c r="AQ12" i="115"/>
  <c r="AQ11" i="115"/>
  <c r="CH5" i="115"/>
  <c r="AN27" i="133" s="1"/>
  <c r="CG5" i="115"/>
  <c r="AM27" i="133" s="1"/>
  <c r="CF5" i="115"/>
  <c r="AL27" i="133" s="1"/>
  <c r="CA5" i="115"/>
  <c r="AG27" i="133" s="1"/>
  <c r="BY5" i="115"/>
  <c r="AE27" i="133" s="1"/>
  <c r="BX5" i="115"/>
  <c r="AD27" i="133" s="1"/>
  <c r="BW5" i="115"/>
  <c r="AC27" i="133" s="1"/>
  <c r="BP5" i="115"/>
  <c r="V27" i="133" s="1"/>
  <c r="BK5" i="115"/>
  <c r="Q27" i="133" s="1"/>
  <c r="BJ5" i="115"/>
  <c r="P27" i="133" s="1"/>
  <c r="BF5" i="115"/>
  <c r="L27" i="133" s="1"/>
  <c r="BD5" i="115"/>
  <c r="J27" i="133" s="1"/>
  <c r="BC5" i="115"/>
  <c r="I27" i="133" s="1"/>
  <c r="BB5" i="115"/>
  <c r="H27" i="133" s="1"/>
  <c r="AZ5" i="115"/>
  <c r="F27" i="133" s="1"/>
  <c r="AX5" i="115"/>
  <c r="D27" i="133" s="1"/>
  <c r="AW5" i="115"/>
  <c r="C27" i="133" s="1"/>
  <c r="AV5" i="115"/>
  <c r="B27" i="133" s="1"/>
  <c r="AI35" i="114"/>
  <c r="BR5" i="114" s="1"/>
  <c r="X26" i="133" s="1"/>
  <c r="AC35" i="114"/>
  <c r="BM5" i="114" s="1"/>
  <c r="S26" i="133" s="1"/>
  <c r="AS34" i="114"/>
  <c r="AQ34" i="114"/>
  <c r="AJ32" i="114"/>
  <c r="AI32" i="114"/>
  <c r="AH32" i="114"/>
  <c r="AH35" i="114" s="1"/>
  <c r="BQ5" i="114" s="1"/>
  <c r="W26" i="133" s="1"/>
  <c r="AG32" i="114"/>
  <c r="AF32" i="114"/>
  <c r="BE5" i="114" s="1"/>
  <c r="K26" i="133" s="1"/>
  <c r="AE32" i="114"/>
  <c r="AD32" i="114"/>
  <c r="AD35" i="114" s="1"/>
  <c r="BN5" i="114" s="1"/>
  <c r="T26" i="133" s="1"/>
  <c r="AC32" i="114"/>
  <c r="AB32" i="114"/>
  <c r="AA32" i="114"/>
  <c r="Z32" i="114"/>
  <c r="AY5" i="114" s="1"/>
  <c r="E26" i="133" s="1"/>
  <c r="Y32" i="114"/>
  <c r="Y35" i="114" s="1"/>
  <c r="AJ31" i="114"/>
  <c r="CH5" i="114" s="1"/>
  <c r="AN26" i="133" s="1"/>
  <c r="AI31" i="114"/>
  <c r="CG5" i="114" s="1"/>
  <c r="AM26" i="133" s="1"/>
  <c r="AH31" i="114"/>
  <c r="AG31" i="114"/>
  <c r="AF31" i="114"/>
  <c r="AE31" i="114"/>
  <c r="AD31" i="114"/>
  <c r="CB5" i="114" s="1"/>
  <c r="AH26" i="133" s="1"/>
  <c r="AC31" i="114"/>
  <c r="AQ30" i="114"/>
  <c r="AQ29" i="114"/>
  <c r="AQ28" i="114"/>
  <c r="AQ27" i="114"/>
  <c r="AQ26" i="114"/>
  <c r="AQ25" i="114"/>
  <c r="AQ24" i="114"/>
  <c r="AQ23" i="114"/>
  <c r="AQ22" i="114"/>
  <c r="AQ21" i="114"/>
  <c r="AQ20" i="114"/>
  <c r="AQ19" i="114"/>
  <c r="AQ18" i="114"/>
  <c r="AQ17" i="114"/>
  <c r="AQ16" i="114"/>
  <c r="AQ15" i="114"/>
  <c r="AQ14" i="114"/>
  <c r="AQ13" i="114"/>
  <c r="AQ12" i="114"/>
  <c r="AQ11" i="114"/>
  <c r="CF5" i="114"/>
  <c r="AL26" i="133" s="1"/>
  <c r="CE5" i="114"/>
  <c r="AK26" i="133" s="1"/>
  <c r="CD5" i="114"/>
  <c r="AJ26" i="133" s="1"/>
  <c r="CC5" i="114"/>
  <c r="AI26" i="133" s="1"/>
  <c r="CA5" i="114"/>
  <c r="AG26" i="133" s="1"/>
  <c r="BI5" i="114"/>
  <c r="O26" i="133" s="1"/>
  <c r="BH5" i="114"/>
  <c r="N26" i="133" s="1"/>
  <c r="BG5" i="114"/>
  <c r="M26" i="133" s="1"/>
  <c r="BF5" i="114"/>
  <c r="L26" i="133" s="1"/>
  <c r="BC5" i="114"/>
  <c r="I26" i="133" s="1"/>
  <c r="BA5" i="114"/>
  <c r="G26" i="133" s="1"/>
  <c r="AZ5" i="114"/>
  <c r="F26" i="133" s="1"/>
  <c r="AX5" i="114"/>
  <c r="D26" i="133" s="1"/>
  <c r="AW5" i="114"/>
  <c r="C26" i="133" s="1"/>
  <c r="AV5" i="114"/>
  <c r="AI35" i="113"/>
  <c r="AG35" i="113"/>
  <c r="Y35" i="113"/>
  <c r="AQ34" i="113"/>
  <c r="AG33" i="113"/>
  <c r="Y33" i="113"/>
  <c r="AJ32" i="113"/>
  <c r="BI5" i="113" s="1"/>
  <c r="O25" i="133" s="1"/>
  <c r="AI32" i="113"/>
  <c r="AH32" i="113"/>
  <c r="AG32" i="113"/>
  <c r="AF32" i="113"/>
  <c r="BE5" i="113" s="1"/>
  <c r="K25" i="133" s="1"/>
  <c r="AE32" i="113"/>
  <c r="AD32" i="113"/>
  <c r="AC33" i="113" s="1"/>
  <c r="AC32" i="113"/>
  <c r="AC35" i="113" s="1"/>
  <c r="AB32" i="113"/>
  <c r="AA32" i="113"/>
  <c r="Z32" i="113"/>
  <c r="AY5" i="113" s="1"/>
  <c r="E25" i="133" s="1"/>
  <c r="Y32" i="113"/>
  <c r="AJ31" i="113"/>
  <c r="CH5" i="113" s="1"/>
  <c r="AN25" i="133" s="1"/>
  <c r="AI31" i="113"/>
  <c r="CG5" i="113" s="1"/>
  <c r="AM25" i="133" s="1"/>
  <c r="AH31" i="113"/>
  <c r="CF5" i="113" s="1"/>
  <c r="AL25" i="133" s="1"/>
  <c r="AG31" i="113"/>
  <c r="CE5" i="113" s="1"/>
  <c r="AK25" i="133" s="1"/>
  <c r="AF31" i="113"/>
  <c r="AE31" i="113"/>
  <c r="AD31" i="113"/>
  <c r="AC31" i="113"/>
  <c r="AQ30" i="113"/>
  <c r="AQ29" i="113"/>
  <c r="AQ28" i="113"/>
  <c r="AQ27" i="113"/>
  <c r="AQ26" i="113"/>
  <c r="AQ25" i="113"/>
  <c r="AQ24" i="113"/>
  <c r="AQ23" i="113"/>
  <c r="AQ22" i="113"/>
  <c r="AQ21" i="113"/>
  <c r="AQ20" i="113"/>
  <c r="AQ19" i="113"/>
  <c r="AQ18" i="113"/>
  <c r="AQ17" i="113"/>
  <c r="AQ16" i="113"/>
  <c r="AQ15" i="113"/>
  <c r="AQ14" i="113"/>
  <c r="AQ13" i="113"/>
  <c r="AQ12" i="113"/>
  <c r="AQ11" i="113"/>
  <c r="CD5" i="113"/>
  <c r="AJ25" i="133" s="1"/>
  <c r="CC5" i="113"/>
  <c r="AI25" i="133" s="1"/>
  <c r="CB5" i="113"/>
  <c r="AH25" i="133" s="1"/>
  <c r="CA5" i="113"/>
  <c r="AG25" i="133" s="1"/>
  <c r="BZ5" i="113"/>
  <c r="AF25" i="133" s="1"/>
  <c r="BX5" i="113"/>
  <c r="AD25" i="133" s="1"/>
  <c r="BW5" i="113"/>
  <c r="AC25" i="133" s="1"/>
  <c r="BR5" i="113"/>
  <c r="X25" i="133" s="1"/>
  <c r="BJ5" i="113"/>
  <c r="P25" i="133" s="1"/>
  <c r="BH5" i="113"/>
  <c r="N25" i="133" s="1"/>
  <c r="BF5" i="113"/>
  <c r="L25" i="133" s="1"/>
  <c r="AZ5" i="113"/>
  <c r="F25" i="133" s="1"/>
  <c r="AX5" i="113"/>
  <c r="D25" i="133" s="1"/>
  <c r="AW5" i="113"/>
  <c r="C25" i="133" s="1"/>
  <c r="AV5" i="113"/>
  <c r="B25" i="133" s="1"/>
  <c r="AH35" i="112"/>
  <c r="BQ5" i="112" s="1"/>
  <c r="W24" i="133" s="1"/>
  <c r="AE35" i="112"/>
  <c r="Y35" i="112"/>
  <c r="AG33" i="112"/>
  <c r="Y33" i="112"/>
  <c r="AJ32" i="112"/>
  <c r="BI5" i="112" s="1"/>
  <c r="O24" i="133" s="1"/>
  <c r="AI32" i="112"/>
  <c r="BH5" i="112" s="1"/>
  <c r="N24" i="133" s="1"/>
  <c r="AH32" i="112"/>
  <c r="AG32" i="112"/>
  <c r="AF32" i="112"/>
  <c r="AE32" i="112"/>
  <c r="BD5" i="112" s="1"/>
  <c r="J24" i="133" s="1"/>
  <c r="AD32" i="112"/>
  <c r="AD35" i="112" s="1"/>
  <c r="AC32" i="112"/>
  <c r="AB32" i="112"/>
  <c r="BA5" i="112" s="1"/>
  <c r="G24" i="133" s="1"/>
  <c r="AA32" i="112"/>
  <c r="AZ5" i="112" s="1"/>
  <c r="F24" i="133" s="1"/>
  <c r="Z32" i="112"/>
  <c r="Y32" i="112"/>
  <c r="AJ31" i="112"/>
  <c r="AI31" i="112"/>
  <c r="AH31" i="112"/>
  <c r="AG31" i="112"/>
  <c r="CE5" i="112" s="1"/>
  <c r="AK24" i="133" s="1"/>
  <c r="AF31" i="112"/>
  <c r="CD5" i="112" s="1"/>
  <c r="AJ24" i="133" s="1"/>
  <c r="AE31" i="112"/>
  <c r="CC5" i="112" s="1"/>
  <c r="AI24" i="133" s="1"/>
  <c r="AD31" i="112"/>
  <c r="CB5" i="112" s="1"/>
  <c r="AH24" i="133" s="1"/>
  <c r="AC31" i="112"/>
  <c r="AQ30" i="112"/>
  <c r="AQ29" i="112"/>
  <c r="AQ28" i="112"/>
  <c r="AQ27" i="112"/>
  <c r="AQ26" i="112"/>
  <c r="AQ25" i="112"/>
  <c r="AQ24" i="112"/>
  <c r="AQ23" i="112"/>
  <c r="AQ22" i="112"/>
  <c r="AQ21" i="112"/>
  <c r="AQ20" i="112"/>
  <c r="AQ19" i="112"/>
  <c r="AQ18" i="112"/>
  <c r="AQ17" i="112"/>
  <c r="AQ16" i="112"/>
  <c r="AQ15" i="112"/>
  <c r="AQ14" i="112"/>
  <c r="AQ13" i="112"/>
  <c r="AQ12" i="112"/>
  <c r="AQ11" i="112"/>
  <c r="CH5" i="112"/>
  <c r="AN24" i="133" s="1"/>
  <c r="CG5" i="112"/>
  <c r="AM24" i="133" s="1"/>
  <c r="CF5" i="112"/>
  <c r="AL24" i="133" s="1"/>
  <c r="CA5" i="112"/>
  <c r="AG24" i="133" s="1"/>
  <c r="BZ5" i="112"/>
  <c r="AF24" i="133" s="1"/>
  <c r="BY5" i="112"/>
  <c r="AE24" i="133" s="1"/>
  <c r="BX5" i="112"/>
  <c r="AD24" i="133" s="1"/>
  <c r="BW5" i="112"/>
  <c r="AC24" i="133" s="1"/>
  <c r="BO5" i="112"/>
  <c r="U24" i="133" s="1"/>
  <c r="BG5" i="112"/>
  <c r="M24" i="133" s="1"/>
  <c r="BE5" i="112"/>
  <c r="K24" i="133" s="1"/>
  <c r="BC5" i="112"/>
  <c r="I24" i="133" s="1"/>
  <c r="AY5" i="112"/>
  <c r="E24" i="133" s="1"/>
  <c r="AW5" i="112"/>
  <c r="C24" i="133" s="1"/>
  <c r="AV5" i="112"/>
  <c r="B24" i="133" s="1"/>
  <c r="AG35" i="111"/>
  <c r="BP5" i="111" s="1"/>
  <c r="V23" i="133" s="1"/>
  <c r="AE35" i="111"/>
  <c r="BO5" i="111" s="1"/>
  <c r="U23" i="133" s="1"/>
  <c r="AD35" i="111"/>
  <c r="BN5" i="111" s="1"/>
  <c r="T23" i="133" s="1"/>
  <c r="AC33" i="111"/>
  <c r="AJ32" i="111"/>
  <c r="AI32" i="111"/>
  <c r="AH32" i="111"/>
  <c r="BG5" i="111" s="1"/>
  <c r="M23" i="133" s="1"/>
  <c r="AG32" i="111"/>
  <c r="AF32" i="111"/>
  <c r="AE32" i="111"/>
  <c r="AD32" i="111"/>
  <c r="BC5" i="111" s="1"/>
  <c r="I23" i="133" s="1"/>
  <c r="AC32" i="111"/>
  <c r="AC35" i="111" s="1"/>
  <c r="AB32" i="111"/>
  <c r="AA32" i="111"/>
  <c r="Z32" i="111"/>
  <c r="Y32" i="111"/>
  <c r="AJ31" i="111"/>
  <c r="AI31" i="111"/>
  <c r="CG5" i="111" s="1"/>
  <c r="AM23" i="133" s="1"/>
  <c r="AH31" i="111"/>
  <c r="AG31" i="111"/>
  <c r="AF31" i="111"/>
  <c r="CD5" i="111" s="1"/>
  <c r="AJ23" i="133" s="1"/>
  <c r="AE31" i="111"/>
  <c r="AD31" i="111"/>
  <c r="CB5" i="111" s="1"/>
  <c r="AH23" i="133" s="1"/>
  <c r="AC31" i="111"/>
  <c r="CA5" i="111" s="1"/>
  <c r="AG23" i="133" s="1"/>
  <c r="AQ30" i="111"/>
  <c r="AQ29" i="111"/>
  <c r="AQ28" i="111"/>
  <c r="AQ27" i="111"/>
  <c r="AQ26" i="111"/>
  <c r="AQ25" i="111"/>
  <c r="AQ24" i="111"/>
  <c r="AQ23" i="111"/>
  <c r="AQ22" i="111"/>
  <c r="AQ21" i="111"/>
  <c r="AQ20" i="111"/>
  <c r="AQ19" i="111"/>
  <c r="AQ18" i="111"/>
  <c r="AQ17" i="111"/>
  <c r="AQ16" i="111"/>
  <c r="AQ15" i="111"/>
  <c r="AQ14" i="111"/>
  <c r="AQ13" i="111"/>
  <c r="AQ12" i="111"/>
  <c r="AQ11" i="111"/>
  <c r="CH5" i="111"/>
  <c r="AN23" i="133" s="1"/>
  <c r="CF5" i="111"/>
  <c r="AL23" i="133" s="1"/>
  <c r="CE5" i="111"/>
  <c r="AK23" i="133" s="1"/>
  <c r="CC5" i="111"/>
  <c r="AI23" i="133" s="1"/>
  <c r="BX5" i="111"/>
  <c r="AD23" i="133" s="1"/>
  <c r="BW5" i="111"/>
  <c r="AC23" i="133" s="1"/>
  <c r="BM5" i="111"/>
  <c r="S23" i="133" s="1"/>
  <c r="BH5" i="111"/>
  <c r="N23" i="133" s="1"/>
  <c r="BF5" i="111"/>
  <c r="L23" i="133" s="1"/>
  <c r="BE5" i="111"/>
  <c r="K23" i="133" s="1"/>
  <c r="BD5" i="111"/>
  <c r="J23" i="133" s="1"/>
  <c r="BB5" i="111"/>
  <c r="H23" i="133" s="1"/>
  <c r="AZ5" i="111"/>
  <c r="F23" i="133" s="1"/>
  <c r="AY5" i="111"/>
  <c r="E23" i="133" s="1"/>
  <c r="AX5" i="111"/>
  <c r="D23" i="133" s="1"/>
  <c r="AW5" i="111"/>
  <c r="C23" i="133" s="1"/>
  <c r="AV5" i="111"/>
  <c r="B23" i="133" s="1"/>
  <c r="AC36" i="110"/>
  <c r="BT5" i="110" s="1"/>
  <c r="Z22" i="133" s="1"/>
  <c r="AR35" i="110"/>
  <c r="AH35" i="110"/>
  <c r="AE35" i="110"/>
  <c r="BO5" i="110" s="1"/>
  <c r="U22" i="133" s="1"/>
  <c r="AD35" i="110"/>
  <c r="BN5" i="110" s="1"/>
  <c r="T22" i="133" s="1"/>
  <c r="AC35" i="110"/>
  <c r="BM5" i="110" s="1"/>
  <c r="S22" i="133" s="1"/>
  <c r="Z35" i="110"/>
  <c r="BK5" i="110" s="1"/>
  <c r="Q22" i="133" s="1"/>
  <c r="AJ32" i="110"/>
  <c r="AI32" i="110"/>
  <c r="AH32" i="110"/>
  <c r="AG32" i="110"/>
  <c r="AF32" i="110"/>
  <c r="AE32" i="110"/>
  <c r="BD5" i="110" s="1"/>
  <c r="J22" i="133" s="1"/>
  <c r="AD32" i="110"/>
  <c r="AC32" i="110"/>
  <c r="AC33" i="110" s="1"/>
  <c r="AB32" i="110"/>
  <c r="AA32" i="110"/>
  <c r="Z32" i="110"/>
  <c r="Y32" i="110"/>
  <c r="AJ31" i="110"/>
  <c r="AI31" i="110"/>
  <c r="AH31" i="110"/>
  <c r="CF5" i="110" s="1"/>
  <c r="AL22" i="133" s="1"/>
  <c r="AG31" i="110"/>
  <c r="AF31" i="110"/>
  <c r="CD5" i="110" s="1"/>
  <c r="AJ22" i="133" s="1"/>
  <c r="AE31" i="110"/>
  <c r="CC5" i="110" s="1"/>
  <c r="AI22" i="133" s="1"/>
  <c r="AD31" i="110"/>
  <c r="AC31" i="110"/>
  <c r="CA5" i="110" s="1"/>
  <c r="AG22" i="133" s="1"/>
  <c r="AQ30" i="110"/>
  <c r="AQ29" i="110"/>
  <c r="AQ28" i="110"/>
  <c r="AQ27" i="110"/>
  <c r="AQ26" i="110"/>
  <c r="AQ25" i="110"/>
  <c r="AQ24" i="110"/>
  <c r="AQ23" i="110"/>
  <c r="AQ22" i="110"/>
  <c r="AQ21" i="110"/>
  <c r="AQ20" i="110"/>
  <c r="AQ19" i="110"/>
  <c r="AQ18" i="110"/>
  <c r="AQ17" i="110"/>
  <c r="AQ16" i="110"/>
  <c r="AQ15" i="110"/>
  <c r="AQ14" i="110"/>
  <c r="AQ13" i="110"/>
  <c r="AQ12" i="110"/>
  <c r="AQ11" i="110"/>
  <c r="CH5" i="110"/>
  <c r="AN22" i="133" s="1"/>
  <c r="CG5" i="110"/>
  <c r="AM22" i="133" s="1"/>
  <c r="CE5" i="110"/>
  <c r="AK22" i="133" s="1"/>
  <c r="CB5" i="110"/>
  <c r="AH22" i="133" s="1"/>
  <c r="BQ5" i="110"/>
  <c r="W22" i="133" s="1"/>
  <c r="BI5" i="110"/>
  <c r="O22" i="133" s="1"/>
  <c r="BG5" i="110"/>
  <c r="M22" i="133" s="1"/>
  <c r="BE5" i="110"/>
  <c r="K22" i="133" s="1"/>
  <c r="BC5" i="110"/>
  <c r="I22" i="133" s="1"/>
  <c r="BB5" i="110"/>
  <c r="H22" i="133" s="1"/>
  <c r="BA5" i="110"/>
  <c r="G22" i="133" s="1"/>
  <c r="AY5" i="110"/>
  <c r="E22" i="133" s="1"/>
  <c r="AW5" i="110"/>
  <c r="C22" i="133" s="1"/>
  <c r="AV5" i="110"/>
  <c r="B22" i="133" s="1"/>
  <c r="AI35" i="109"/>
  <c r="BR5" i="109" s="1"/>
  <c r="X21" i="133" s="1"/>
  <c r="AH35" i="109"/>
  <c r="Y35" i="109"/>
  <c r="AS34" i="109"/>
  <c r="AQ34" i="109"/>
  <c r="AA35" i="109" s="1"/>
  <c r="BL5" i="109" s="1"/>
  <c r="R21" i="133" s="1"/>
  <c r="AJ32" i="109"/>
  <c r="AI32" i="109"/>
  <c r="AH32" i="109"/>
  <c r="AG32" i="109"/>
  <c r="AG33" i="109" s="1"/>
  <c r="AF32" i="109"/>
  <c r="BE5" i="109" s="1"/>
  <c r="K21" i="133" s="1"/>
  <c r="AE32" i="109"/>
  <c r="AE35" i="109" s="1"/>
  <c r="BO5" i="109" s="1"/>
  <c r="U21" i="133" s="1"/>
  <c r="AD32" i="109"/>
  <c r="AC32" i="109"/>
  <c r="AC35" i="109" s="1"/>
  <c r="AB32" i="109"/>
  <c r="BA5" i="109" s="1"/>
  <c r="G21" i="133" s="1"/>
  <c r="AA32" i="109"/>
  <c r="Z32" i="109"/>
  <c r="BX5" i="109" s="1"/>
  <c r="AD21" i="133" s="1"/>
  <c r="Y32" i="109"/>
  <c r="Y33" i="109" s="1"/>
  <c r="AJ31" i="109"/>
  <c r="CH5" i="109" s="1"/>
  <c r="AN21" i="133" s="1"/>
  <c r="AI31" i="109"/>
  <c r="AH31" i="109"/>
  <c r="CF5" i="109" s="1"/>
  <c r="AL21" i="133" s="1"/>
  <c r="AG31" i="109"/>
  <c r="AF31" i="109"/>
  <c r="AE31" i="109"/>
  <c r="CC5" i="109" s="1"/>
  <c r="AI21" i="133" s="1"/>
  <c r="AD31" i="109"/>
  <c r="AC31" i="109"/>
  <c r="CA5" i="109" s="1"/>
  <c r="AG21" i="133" s="1"/>
  <c r="AQ30" i="109"/>
  <c r="AQ29" i="109"/>
  <c r="AQ28" i="109"/>
  <c r="AQ27" i="109"/>
  <c r="AQ26" i="109"/>
  <c r="AQ25" i="109"/>
  <c r="AQ24" i="109"/>
  <c r="AQ23" i="109"/>
  <c r="AQ22" i="109"/>
  <c r="AQ21" i="109"/>
  <c r="AQ20" i="109"/>
  <c r="AQ19" i="109"/>
  <c r="AQ18" i="109"/>
  <c r="AQ17" i="109"/>
  <c r="AQ16" i="109"/>
  <c r="AQ15" i="109"/>
  <c r="AQ14" i="109"/>
  <c r="AQ13" i="109"/>
  <c r="AQ12" i="109"/>
  <c r="AQ11" i="109"/>
  <c r="CG5" i="109"/>
  <c r="AM21" i="133" s="1"/>
  <c r="CE5" i="109"/>
  <c r="AK21" i="133" s="1"/>
  <c r="CD5" i="109"/>
  <c r="AJ21" i="133" s="1"/>
  <c r="CB5" i="109"/>
  <c r="AH21" i="133" s="1"/>
  <c r="BZ5" i="109"/>
  <c r="AF21" i="133" s="1"/>
  <c r="BY5" i="109"/>
  <c r="AE21" i="133" s="1"/>
  <c r="BQ5" i="109"/>
  <c r="W21" i="133" s="1"/>
  <c r="BI5" i="109"/>
  <c r="O21" i="133" s="1"/>
  <c r="BH5" i="109"/>
  <c r="N21" i="133" s="1"/>
  <c r="BG5" i="109"/>
  <c r="M21" i="133" s="1"/>
  <c r="BF5" i="109"/>
  <c r="L21" i="133" s="1"/>
  <c r="BD5" i="109"/>
  <c r="J21" i="133" s="1"/>
  <c r="BB5" i="109"/>
  <c r="H21" i="133" s="1"/>
  <c r="AZ5" i="109"/>
  <c r="F21" i="133" s="1"/>
  <c r="AY5" i="109"/>
  <c r="E21" i="133" s="1"/>
  <c r="AX5" i="109"/>
  <c r="D21" i="133" s="1"/>
  <c r="AW5" i="109"/>
  <c r="C21" i="133" s="1"/>
  <c r="AV5" i="109"/>
  <c r="B21" i="133" s="1"/>
  <c r="AH35" i="108"/>
  <c r="BQ5" i="108" s="1"/>
  <c r="W20" i="133" s="1"/>
  <c r="AG35" i="108"/>
  <c r="AS34" i="108"/>
  <c r="AQ34" i="108"/>
  <c r="AA35" i="108" s="1"/>
  <c r="BL5" i="108" s="1"/>
  <c r="R20" i="133" s="1"/>
  <c r="AG33" i="108"/>
  <c r="Y33" i="108"/>
  <c r="AJ32" i="108"/>
  <c r="AI32" i="108"/>
  <c r="AH32" i="108"/>
  <c r="AG32" i="108"/>
  <c r="AF32" i="108"/>
  <c r="AE32" i="108"/>
  <c r="AE35" i="108" s="1"/>
  <c r="AD32" i="108"/>
  <c r="AC32" i="108"/>
  <c r="BB5" i="108" s="1"/>
  <c r="H20" i="133" s="1"/>
  <c r="AB32" i="108"/>
  <c r="AA32" i="108"/>
  <c r="Z32" i="108"/>
  <c r="Y32" i="108"/>
  <c r="Z35" i="108" s="1"/>
  <c r="BK5" i="108" s="1"/>
  <c r="Q20" i="133" s="1"/>
  <c r="AJ31" i="108"/>
  <c r="CH5" i="108" s="1"/>
  <c r="AN20" i="133" s="1"/>
  <c r="AI31" i="108"/>
  <c r="CG5" i="108" s="1"/>
  <c r="AM20" i="133" s="1"/>
  <c r="AH31" i="108"/>
  <c r="CF5" i="108" s="1"/>
  <c r="AL20" i="133" s="1"/>
  <c r="AG31" i="108"/>
  <c r="CE5" i="108" s="1"/>
  <c r="AK20" i="133" s="1"/>
  <c r="AF31" i="108"/>
  <c r="AE31" i="108"/>
  <c r="AD31" i="108"/>
  <c r="AC31" i="108"/>
  <c r="AQ30" i="108"/>
  <c r="AQ29" i="108"/>
  <c r="AQ28" i="108"/>
  <c r="AQ27" i="108"/>
  <c r="AQ26" i="108"/>
  <c r="AQ25" i="108"/>
  <c r="AQ24" i="108"/>
  <c r="AQ23" i="108"/>
  <c r="AQ22" i="108"/>
  <c r="AQ21" i="108"/>
  <c r="AQ20" i="108"/>
  <c r="AQ19" i="108"/>
  <c r="AQ18" i="108"/>
  <c r="AQ17" i="108"/>
  <c r="AQ16" i="108"/>
  <c r="AQ15" i="108"/>
  <c r="AQ14" i="108"/>
  <c r="AQ13" i="108"/>
  <c r="AQ12" i="108"/>
  <c r="AQ11" i="108"/>
  <c r="CD5" i="108"/>
  <c r="AJ20" i="133" s="1"/>
  <c r="CC5" i="108"/>
  <c r="AI20" i="133" s="1"/>
  <c r="CB5" i="108"/>
  <c r="AH20" i="133" s="1"/>
  <c r="CA5" i="108"/>
  <c r="AG20" i="133" s="1"/>
  <c r="BY5" i="108"/>
  <c r="AE20" i="133" s="1"/>
  <c r="BW5" i="108"/>
  <c r="AC20" i="133" s="1"/>
  <c r="BO5" i="108"/>
  <c r="U20" i="133" s="1"/>
  <c r="BI5" i="108"/>
  <c r="O20" i="133" s="1"/>
  <c r="BG5" i="108"/>
  <c r="M20" i="133" s="1"/>
  <c r="BF5" i="108"/>
  <c r="L20" i="133" s="1"/>
  <c r="BE5" i="108"/>
  <c r="K20" i="133" s="1"/>
  <c r="BD5" i="108"/>
  <c r="J20" i="133" s="1"/>
  <c r="BA5" i="108"/>
  <c r="G20" i="133" s="1"/>
  <c r="AY5" i="108"/>
  <c r="E20" i="133" s="1"/>
  <c r="AW5" i="108"/>
  <c r="AV5" i="108"/>
  <c r="B20" i="133" s="1"/>
  <c r="AG35" i="107"/>
  <c r="AD35" i="107"/>
  <c r="BN5" i="107" s="1"/>
  <c r="T19" i="133" s="1"/>
  <c r="Y35" i="107"/>
  <c r="AJ32" i="107"/>
  <c r="BI5" i="107" s="1"/>
  <c r="O19" i="133" s="1"/>
  <c r="AI32" i="107"/>
  <c r="AH32" i="107"/>
  <c r="AG32" i="107"/>
  <c r="AF32" i="107"/>
  <c r="BE5" i="107" s="1"/>
  <c r="K19" i="133" s="1"/>
  <c r="AE32" i="107"/>
  <c r="AE35" i="107" s="1"/>
  <c r="BO5" i="107" s="1"/>
  <c r="U19" i="133" s="1"/>
  <c r="AD32" i="107"/>
  <c r="AC32" i="107"/>
  <c r="AC33" i="107" s="1"/>
  <c r="AB32" i="107"/>
  <c r="BA5" i="107" s="1"/>
  <c r="G19" i="133" s="1"/>
  <c r="AA32" i="107"/>
  <c r="Z32" i="107"/>
  <c r="BY5" i="107" s="1"/>
  <c r="AE19" i="133" s="1"/>
  <c r="Y32" i="107"/>
  <c r="AJ31" i="107"/>
  <c r="AI31" i="107"/>
  <c r="AH31" i="107"/>
  <c r="AG31" i="107"/>
  <c r="CE5" i="107" s="1"/>
  <c r="AK19" i="133" s="1"/>
  <c r="AF31" i="107"/>
  <c r="CD5" i="107" s="1"/>
  <c r="AJ19" i="133" s="1"/>
  <c r="AE31" i="107"/>
  <c r="CC5" i="107" s="1"/>
  <c r="AI19" i="133" s="1"/>
  <c r="AD31" i="107"/>
  <c r="CB5" i="107" s="1"/>
  <c r="AH19" i="133" s="1"/>
  <c r="AC31" i="107"/>
  <c r="AQ30" i="107"/>
  <c r="AQ29" i="107"/>
  <c r="AQ28" i="107"/>
  <c r="AQ27" i="107"/>
  <c r="AQ26" i="107"/>
  <c r="AQ25" i="107"/>
  <c r="AQ24" i="107"/>
  <c r="AQ23" i="107"/>
  <c r="AQ22" i="107"/>
  <c r="AQ21" i="107"/>
  <c r="AQ20" i="107"/>
  <c r="AQ19" i="107"/>
  <c r="AQ18" i="107"/>
  <c r="AQ17" i="107"/>
  <c r="AQ16" i="107"/>
  <c r="AQ15" i="107"/>
  <c r="AQ14" i="107"/>
  <c r="AQ13" i="107"/>
  <c r="AQ12" i="107"/>
  <c r="AQ11" i="107"/>
  <c r="CH5" i="107"/>
  <c r="AN19" i="133" s="1"/>
  <c r="CG5" i="107"/>
  <c r="AM19" i="133" s="1"/>
  <c r="CF5" i="107"/>
  <c r="AL19" i="133" s="1"/>
  <c r="CA5" i="107"/>
  <c r="AG19" i="133" s="1"/>
  <c r="BW5" i="107"/>
  <c r="AC19" i="133" s="1"/>
  <c r="BP5" i="107"/>
  <c r="V19" i="133" s="1"/>
  <c r="BJ5" i="107"/>
  <c r="P19" i="133" s="1"/>
  <c r="BF5" i="107"/>
  <c r="L19" i="133" s="1"/>
  <c r="BD5" i="107"/>
  <c r="J19" i="133" s="1"/>
  <c r="BC5" i="107"/>
  <c r="I19" i="133" s="1"/>
  <c r="BB5" i="107"/>
  <c r="H19" i="133" s="1"/>
  <c r="AX5" i="107"/>
  <c r="D19" i="133" s="1"/>
  <c r="AW5" i="107"/>
  <c r="C19" i="133" s="1"/>
  <c r="AV5" i="107"/>
  <c r="B19" i="133" s="1"/>
  <c r="AG35" i="106"/>
  <c r="BP5" i="106" s="1"/>
  <c r="V18" i="133" s="1"/>
  <c r="AE35" i="106"/>
  <c r="BO5" i="106" s="1"/>
  <c r="U18" i="133" s="1"/>
  <c r="AJ32" i="106"/>
  <c r="AI32" i="106"/>
  <c r="AH32" i="106"/>
  <c r="AG32" i="106"/>
  <c r="AF32" i="106"/>
  <c r="AE32" i="106"/>
  <c r="BD5" i="106" s="1"/>
  <c r="J18" i="133" s="1"/>
  <c r="AD32" i="106"/>
  <c r="AD35" i="106" s="1"/>
  <c r="AC32" i="106"/>
  <c r="AB32" i="106"/>
  <c r="AA32" i="106"/>
  <c r="AS34" i="106" s="1"/>
  <c r="Z32" i="106"/>
  <c r="BX5" i="106" s="1"/>
  <c r="AD18" i="133" s="1"/>
  <c r="Y32" i="106"/>
  <c r="AJ31" i="106"/>
  <c r="CH5" i="106" s="1"/>
  <c r="AN18" i="133" s="1"/>
  <c r="AI31" i="106"/>
  <c r="AH31" i="106"/>
  <c r="AG31" i="106"/>
  <c r="AF31" i="106"/>
  <c r="AE31" i="106"/>
  <c r="CC5" i="106" s="1"/>
  <c r="AI18" i="133" s="1"/>
  <c r="AD31" i="106"/>
  <c r="CB5" i="106" s="1"/>
  <c r="AH18" i="133" s="1"/>
  <c r="AC31" i="106"/>
  <c r="AQ30" i="106"/>
  <c r="AQ29" i="106"/>
  <c r="AQ28" i="106"/>
  <c r="AQ27" i="106"/>
  <c r="AQ26" i="106"/>
  <c r="AQ25" i="106"/>
  <c r="AQ24" i="106"/>
  <c r="AQ23" i="106"/>
  <c r="AQ22" i="106"/>
  <c r="AQ21" i="106"/>
  <c r="AQ20" i="106"/>
  <c r="AQ19" i="106"/>
  <c r="AQ18" i="106"/>
  <c r="AQ17" i="106"/>
  <c r="AQ16" i="106"/>
  <c r="AQ15" i="106"/>
  <c r="AQ14" i="106"/>
  <c r="AQ13" i="106"/>
  <c r="AQ12" i="106"/>
  <c r="AQ11" i="106"/>
  <c r="CG5" i="106"/>
  <c r="AM18" i="133" s="1"/>
  <c r="CF5" i="106"/>
  <c r="AL18" i="133" s="1"/>
  <c r="CE5" i="106"/>
  <c r="AK18" i="133" s="1"/>
  <c r="CD5" i="106"/>
  <c r="AJ18" i="133" s="1"/>
  <c r="CA5" i="106"/>
  <c r="AG18" i="133" s="1"/>
  <c r="BW5" i="106"/>
  <c r="AC18" i="133" s="1"/>
  <c r="BN5" i="106"/>
  <c r="T18" i="133" s="1"/>
  <c r="BI5" i="106"/>
  <c r="O18" i="133" s="1"/>
  <c r="BF5" i="106"/>
  <c r="L18" i="133" s="1"/>
  <c r="BE5" i="106"/>
  <c r="K18" i="133" s="1"/>
  <c r="BC5" i="106"/>
  <c r="I18" i="133" s="1"/>
  <c r="BA5" i="106"/>
  <c r="G18" i="133" s="1"/>
  <c r="AZ5" i="106"/>
  <c r="F18" i="133" s="1"/>
  <c r="AX5" i="106"/>
  <c r="D18" i="133" s="1"/>
  <c r="AW5" i="106"/>
  <c r="C18" i="133" s="1"/>
  <c r="AV5" i="106"/>
  <c r="B18" i="133" s="1"/>
  <c r="AG35" i="105"/>
  <c r="AE35" i="105"/>
  <c r="BO5" i="105" s="1"/>
  <c r="U17" i="133" s="1"/>
  <c r="AD35" i="105"/>
  <c r="BN5" i="105" s="1"/>
  <c r="T17" i="133" s="1"/>
  <c r="AC35" i="105"/>
  <c r="Y35" i="105"/>
  <c r="BJ5" i="105" s="1"/>
  <c r="P17" i="133" s="1"/>
  <c r="AJ32" i="105"/>
  <c r="AI32" i="105"/>
  <c r="AH32" i="105"/>
  <c r="AG32" i="105"/>
  <c r="AF32" i="105"/>
  <c r="AE32" i="105"/>
  <c r="AD32" i="105"/>
  <c r="AC32" i="105"/>
  <c r="AC33" i="105" s="1"/>
  <c r="AB32" i="105"/>
  <c r="BA5" i="105" s="1"/>
  <c r="G17" i="133" s="1"/>
  <c r="AA32" i="105"/>
  <c r="AS34" i="105" s="1"/>
  <c r="Z32" i="105"/>
  <c r="Y32" i="105"/>
  <c r="AQ35" i="105" s="1"/>
  <c r="AJ31" i="105"/>
  <c r="AI31" i="105"/>
  <c r="CG5" i="105" s="1"/>
  <c r="AM17" i="133" s="1"/>
  <c r="AH31" i="105"/>
  <c r="AG31" i="105"/>
  <c r="CE5" i="105" s="1"/>
  <c r="AK17" i="133" s="1"/>
  <c r="AF31" i="105"/>
  <c r="AE31" i="105"/>
  <c r="AD31" i="105"/>
  <c r="CB5" i="105" s="1"/>
  <c r="AH17" i="133" s="1"/>
  <c r="AC31" i="105"/>
  <c r="AQ30" i="105"/>
  <c r="AQ29" i="105"/>
  <c r="AQ28" i="105"/>
  <c r="AQ27" i="105"/>
  <c r="AQ26" i="105"/>
  <c r="AQ25" i="105"/>
  <c r="AQ24" i="105"/>
  <c r="AQ23" i="105"/>
  <c r="AQ22" i="105"/>
  <c r="AQ21" i="105"/>
  <c r="AQ20" i="105"/>
  <c r="AQ19" i="105"/>
  <c r="AQ18" i="105"/>
  <c r="AQ17" i="105"/>
  <c r="AQ16" i="105"/>
  <c r="AQ15" i="105"/>
  <c r="AQ14" i="105"/>
  <c r="AQ13" i="105"/>
  <c r="AQ12" i="105"/>
  <c r="AQ11" i="105"/>
  <c r="CH5" i="105"/>
  <c r="AN17" i="133" s="1"/>
  <c r="CF5" i="105"/>
  <c r="AL17" i="133" s="1"/>
  <c r="CD5" i="105"/>
  <c r="AJ17" i="133" s="1"/>
  <c r="CC5" i="105"/>
  <c r="AI17" i="133" s="1"/>
  <c r="CA5" i="105"/>
  <c r="AG17" i="133" s="1"/>
  <c r="BW5" i="105"/>
  <c r="AC17" i="133" s="1"/>
  <c r="BP5" i="105"/>
  <c r="V17" i="133" s="1"/>
  <c r="BM5" i="105"/>
  <c r="S17" i="133" s="1"/>
  <c r="BH5" i="105"/>
  <c r="N17" i="133" s="1"/>
  <c r="BF5" i="105"/>
  <c r="L17" i="133" s="1"/>
  <c r="BE5" i="105"/>
  <c r="K17" i="133" s="1"/>
  <c r="BD5" i="105"/>
  <c r="J17" i="133" s="1"/>
  <c r="BC5" i="105"/>
  <c r="I17" i="133" s="1"/>
  <c r="BB5" i="105"/>
  <c r="H17" i="133" s="1"/>
  <c r="AZ5" i="105"/>
  <c r="F17" i="133" s="1"/>
  <c r="AX5" i="105"/>
  <c r="D17" i="133" s="1"/>
  <c r="AW5" i="105"/>
  <c r="C17" i="133" s="1"/>
  <c r="AV5" i="105"/>
  <c r="B17" i="133" s="1"/>
  <c r="Z35" i="104"/>
  <c r="BK5" i="104" s="1"/>
  <c r="Q16" i="133" s="1"/>
  <c r="Y35" i="104"/>
  <c r="AJ32" i="104"/>
  <c r="BI5" i="104" s="1"/>
  <c r="O16" i="133" s="1"/>
  <c r="AI32" i="104"/>
  <c r="AI35" i="104" s="1"/>
  <c r="AH32" i="104"/>
  <c r="AG32" i="104"/>
  <c r="AG35" i="104" s="1"/>
  <c r="AF32" i="104"/>
  <c r="AE32" i="104"/>
  <c r="AE35" i="104" s="1"/>
  <c r="BO5" i="104" s="1"/>
  <c r="U16" i="133" s="1"/>
  <c r="AD32" i="104"/>
  <c r="AD35" i="104" s="1"/>
  <c r="BN5" i="104" s="1"/>
  <c r="T16" i="133" s="1"/>
  <c r="AC32" i="104"/>
  <c r="AC33" i="104" s="1"/>
  <c r="AB32" i="104"/>
  <c r="BA5" i="104" s="1"/>
  <c r="G16" i="133" s="1"/>
  <c r="AA32" i="104"/>
  <c r="AS34" i="104" s="1"/>
  <c r="AS35" i="104" s="1"/>
  <c r="Z32" i="104"/>
  <c r="AY5" i="104" s="1"/>
  <c r="E16" i="133" s="1"/>
  <c r="Y32" i="104"/>
  <c r="AQ34" i="104" s="1"/>
  <c r="AA35" i="104" s="1"/>
  <c r="BL5" i="104" s="1"/>
  <c r="R16" i="133" s="1"/>
  <c r="AJ31" i="104"/>
  <c r="AI31" i="104"/>
  <c r="AH31" i="104"/>
  <c r="AG31" i="104"/>
  <c r="CE5" i="104" s="1"/>
  <c r="AK16" i="133" s="1"/>
  <c r="AF31" i="104"/>
  <c r="CD5" i="104" s="1"/>
  <c r="AJ16" i="133" s="1"/>
  <c r="AE31" i="104"/>
  <c r="CC5" i="104" s="1"/>
  <c r="AI16" i="133" s="1"/>
  <c r="AD31" i="104"/>
  <c r="CB5" i="104" s="1"/>
  <c r="AH16" i="133" s="1"/>
  <c r="AC31" i="104"/>
  <c r="AQ30" i="104"/>
  <c r="AQ29" i="104"/>
  <c r="AQ28" i="104"/>
  <c r="AQ27" i="104"/>
  <c r="AQ26" i="104"/>
  <c r="AQ25" i="104"/>
  <c r="AQ24" i="104"/>
  <c r="AQ23" i="104"/>
  <c r="AQ22" i="104"/>
  <c r="AQ21" i="104"/>
  <c r="AQ20" i="104"/>
  <c r="AQ19" i="104"/>
  <c r="AQ18" i="104"/>
  <c r="AQ17" i="104"/>
  <c r="AQ16" i="104"/>
  <c r="AQ15" i="104"/>
  <c r="AQ14" i="104"/>
  <c r="AQ13" i="104"/>
  <c r="AQ12" i="104"/>
  <c r="AQ11" i="104"/>
  <c r="CH5" i="104"/>
  <c r="AN16" i="133" s="1"/>
  <c r="CG5" i="104"/>
  <c r="AM16" i="133" s="1"/>
  <c r="CF5" i="104"/>
  <c r="AL16" i="133" s="1"/>
  <c r="CA5" i="104"/>
  <c r="AG16" i="133" s="1"/>
  <c r="BW5" i="104"/>
  <c r="AC16" i="133" s="1"/>
  <c r="BR5" i="104"/>
  <c r="X16" i="133" s="1"/>
  <c r="BP5" i="104"/>
  <c r="V16" i="133" s="1"/>
  <c r="BJ5" i="104"/>
  <c r="P16" i="133" s="1"/>
  <c r="BF5" i="104"/>
  <c r="L16" i="133" s="1"/>
  <c r="BE5" i="104"/>
  <c r="K16" i="133" s="1"/>
  <c r="BD5" i="104"/>
  <c r="J16" i="133" s="1"/>
  <c r="BC5" i="104"/>
  <c r="I16" i="133" s="1"/>
  <c r="AW5" i="104"/>
  <c r="AV5" i="104"/>
  <c r="AI35" i="103"/>
  <c r="BR5" i="103" s="1"/>
  <c r="X15" i="133" s="1"/>
  <c r="Y35" i="103"/>
  <c r="AS34" i="103"/>
  <c r="AJ32" i="103"/>
  <c r="AI32" i="103"/>
  <c r="AH32" i="103"/>
  <c r="BG5" i="103" s="1"/>
  <c r="M15" i="133" s="1"/>
  <c r="AG32" i="103"/>
  <c r="AG35" i="103" s="1"/>
  <c r="AF32" i="103"/>
  <c r="AE35" i="103" s="1"/>
  <c r="BO5" i="103" s="1"/>
  <c r="U15" i="133" s="1"/>
  <c r="AE32" i="103"/>
  <c r="BD5" i="103" s="1"/>
  <c r="J15" i="133" s="1"/>
  <c r="AD32" i="103"/>
  <c r="AD35" i="103" s="1"/>
  <c r="AC32" i="103"/>
  <c r="AC35" i="103" s="1"/>
  <c r="AB32" i="103"/>
  <c r="AA32" i="103"/>
  <c r="Z32" i="103"/>
  <c r="Y32" i="103"/>
  <c r="AJ31" i="103"/>
  <c r="CH5" i="103" s="1"/>
  <c r="AN15" i="133" s="1"/>
  <c r="AI31" i="103"/>
  <c r="CG5" i="103" s="1"/>
  <c r="AM15" i="133" s="1"/>
  <c r="AH31" i="103"/>
  <c r="AG31" i="103"/>
  <c r="AF31" i="103"/>
  <c r="AE31" i="103"/>
  <c r="AD31" i="103"/>
  <c r="CB5" i="103" s="1"/>
  <c r="AH15" i="133" s="1"/>
  <c r="AC31" i="103"/>
  <c r="CA5" i="103" s="1"/>
  <c r="AG15" i="133" s="1"/>
  <c r="AQ30" i="103"/>
  <c r="AQ29" i="103"/>
  <c r="AQ28" i="103"/>
  <c r="AQ27" i="103"/>
  <c r="AQ26" i="103"/>
  <c r="AQ25" i="103"/>
  <c r="AQ24" i="103"/>
  <c r="AQ23" i="103"/>
  <c r="AQ22" i="103"/>
  <c r="AQ21" i="103"/>
  <c r="AQ20" i="103"/>
  <c r="AQ19" i="103"/>
  <c r="AQ18" i="103"/>
  <c r="AQ17" i="103"/>
  <c r="AQ16" i="103"/>
  <c r="AQ15" i="103"/>
  <c r="AQ14" i="103"/>
  <c r="AQ13" i="103"/>
  <c r="AQ12" i="103"/>
  <c r="AQ11" i="103"/>
  <c r="CF5" i="103"/>
  <c r="AL15" i="133" s="1"/>
  <c r="CE5" i="103"/>
  <c r="AK15" i="133" s="1"/>
  <c r="CD5" i="103"/>
  <c r="AJ15" i="133" s="1"/>
  <c r="CC5" i="103"/>
  <c r="AI15" i="133" s="1"/>
  <c r="BX5" i="103"/>
  <c r="AD15" i="133" s="1"/>
  <c r="BN5" i="103"/>
  <c r="T15" i="133" s="1"/>
  <c r="BM5" i="103"/>
  <c r="S15" i="133" s="1"/>
  <c r="BI5" i="103"/>
  <c r="O15" i="133" s="1"/>
  <c r="BH5" i="103"/>
  <c r="N15" i="133" s="1"/>
  <c r="BB5" i="103"/>
  <c r="H15" i="133" s="1"/>
  <c r="BA5" i="103"/>
  <c r="G15" i="133" s="1"/>
  <c r="AZ5" i="103"/>
  <c r="F15" i="133" s="1"/>
  <c r="AY5" i="103"/>
  <c r="E15" i="133" s="1"/>
  <c r="AW5" i="103"/>
  <c r="C15" i="133" s="1"/>
  <c r="AV5" i="103"/>
  <c r="B15" i="133" s="1"/>
  <c r="AH35" i="102"/>
  <c r="AG35" i="102"/>
  <c r="BP5" i="102" s="1"/>
  <c r="V14" i="133" s="1"/>
  <c r="AC35" i="102"/>
  <c r="AQ34" i="102"/>
  <c r="AG33" i="102"/>
  <c r="AJ32" i="102"/>
  <c r="BI5" i="102" s="1"/>
  <c r="O14" i="133" s="1"/>
  <c r="AI32" i="102"/>
  <c r="AH32" i="102"/>
  <c r="AG32" i="102"/>
  <c r="AF32" i="102"/>
  <c r="AE32" i="102"/>
  <c r="BD5" i="102" s="1"/>
  <c r="J14" i="133" s="1"/>
  <c r="AD32" i="102"/>
  <c r="BC5" i="102" s="1"/>
  <c r="I14" i="133" s="1"/>
  <c r="AC32" i="102"/>
  <c r="AB32" i="102"/>
  <c r="BA5" i="102" s="1"/>
  <c r="G14" i="133" s="1"/>
  <c r="AA32" i="102"/>
  <c r="Z32" i="102"/>
  <c r="Y32" i="102"/>
  <c r="AQ35" i="102" s="1"/>
  <c r="AJ31" i="102"/>
  <c r="AI31" i="102"/>
  <c r="CG5" i="102" s="1"/>
  <c r="AM14" i="133" s="1"/>
  <c r="AH31" i="102"/>
  <c r="CF5" i="102" s="1"/>
  <c r="AL14" i="133" s="1"/>
  <c r="AG31" i="102"/>
  <c r="CE5" i="102" s="1"/>
  <c r="AK14" i="133" s="1"/>
  <c r="AF31" i="102"/>
  <c r="CD5" i="102" s="1"/>
  <c r="AJ14" i="133" s="1"/>
  <c r="AE31" i="102"/>
  <c r="AD31" i="102"/>
  <c r="AC31" i="102"/>
  <c r="AQ30" i="102"/>
  <c r="AQ29" i="102"/>
  <c r="AQ28" i="102"/>
  <c r="AQ27" i="102"/>
  <c r="AQ26" i="102"/>
  <c r="AQ25" i="102"/>
  <c r="AQ24" i="102"/>
  <c r="AQ23" i="102"/>
  <c r="AQ22" i="102"/>
  <c r="AQ21" i="102"/>
  <c r="AQ20" i="102"/>
  <c r="AQ19" i="102"/>
  <c r="AQ18" i="102"/>
  <c r="AQ17" i="102"/>
  <c r="AQ16" i="102"/>
  <c r="AQ15" i="102"/>
  <c r="AQ14" i="102"/>
  <c r="AQ13" i="102"/>
  <c r="AQ12" i="102"/>
  <c r="AQ11" i="102"/>
  <c r="CH5" i="102"/>
  <c r="AN14" i="133" s="1"/>
  <c r="CC5" i="102"/>
  <c r="AI14" i="133" s="1"/>
  <c r="CB5" i="102"/>
  <c r="AH14" i="133" s="1"/>
  <c r="CA5" i="102"/>
  <c r="AG14" i="133" s="1"/>
  <c r="BZ5" i="102"/>
  <c r="AF14" i="133" s="1"/>
  <c r="BX5" i="102"/>
  <c r="AD14" i="133" s="1"/>
  <c r="BW5" i="102"/>
  <c r="AC14" i="133" s="1"/>
  <c r="BQ5" i="102"/>
  <c r="W14" i="133" s="1"/>
  <c r="BM5" i="102"/>
  <c r="S14" i="133" s="1"/>
  <c r="BH5" i="102"/>
  <c r="N14" i="133" s="1"/>
  <c r="BG5" i="102"/>
  <c r="BF5" i="102"/>
  <c r="BE5" i="102"/>
  <c r="K14" i="133" s="1"/>
  <c r="BB5" i="102"/>
  <c r="H14" i="133" s="1"/>
  <c r="AZ5" i="102"/>
  <c r="F14" i="133" s="1"/>
  <c r="AY5" i="102"/>
  <c r="E14" i="133" s="1"/>
  <c r="AX5" i="102"/>
  <c r="D14" i="133" s="1"/>
  <c r="AW5" i="102"/>
  <c r="C14" i="133" s="1"/>
  <c r="AV5" i="102"/>
  <c r="B14" i="133" s="1"/>
  <c r="Y35" i="101"/>
  <c r="BJ5" i="101" s="1"/>
  <c r="P13" i="133" s="1"/>
  <c r="AJ32" i="101"/>
  <c r="AI35" i="101" s="1"/>
  <c r="BR5" i="101" s="1"/>
  <c r="X13" i="133" s="1"/>
  <c r="AI32" i="101"/>
  <c r="AH32" i="101"/>
  <c r="AH35" i="101" s="1"/>
  <c r="AG32" i="101"/>
  <c r="AF32" i="101"/>
  <c r="AE32" i="101"/>
  <c r="AE35" i="101" s="1"/>
  <c r="BO5" i="101" s="1"/>
  <c r="U13" i="133" s="1"/>
  <c r="AD32" i="101"/>
  <c r="AD35" i="101" s="1"/>
  <c r="BN5" i="101" s="1"/>
  <c r="T13" i="133" s="1"/>
  <c r="AC32" i="101"/>
  <c r="AC35" i="101" s="1"/>
  <c r="AB32" i="101"/>
  <c r="AS34" i="101" s="1"/>
  <c r="AS35" i="101" s="1"/>
  <c r="AA32" i="101"/>
  <c r="Z32" i="101"/>
  <c r="BZ5" i="101" s="1"/>
  <c r="AF13" i="133" s="1"/>
  <c r="Y32" i="101"/>
  <c r="AJ31" i="101"/>
  <c r="AI31" i="101"/>
  <c r="AH31" i="101"/>
  <c r="AG31" i="101"/>
  <c r="AF31" i="101"/>
  <c r="CD5" i="101" s="1"/>
  <c r="AJ13" i="133" s="1"/>
  <c r="AE31" i="101"/>
  <c r="CC5" i="101" s="1"/>
  <c r="AI13" i="133" s="1"/>
  <c r="AD31" i="101"/>
  <c r="CB5" i="101" s="1"/>
  <c r="AH13" i="133" s="1"/>
  <c r="AC31" i="101"/>
  <c r="CA5" i="101" s="1"/>
  <c r="AG13" i="133" s="1"/>
  <c r="AQ30" i="101"/>
  <c r="AQ29" i="101"/>
  <c r="AQ28" i="101"/>
  <c r="AQ27" i="101"/>
  <c r="AQ26" i="101"/>
  <c r="AQ25" i="101"/>
  <c r="AQ24" i="101"/>
  <c r="AQ23" i="101"/>
  <c r="AQ22" i="101"/>
  <c r="AQ21" i="101"/>
  <c r="AQ20" i="101"/>
  <c r="AQ19" i="101"/>
  <c r="AQ18" i="101"/>
  <c r="AQ17" i="101"/>
  <c r="AQ16" i="101"/>
  <c r="AQ15" i="101"/>
  <c r="AQ14" i="101"/>
  <c r="AQ13" i="101"/>
  <c r="AQ12" i="101"/>
  <c r="AQ11" i="101"/>
  <c r="CH5" i="101"/>
  <c r="AN13" i="133" s="1"/>
  <c r="CG5" i="101"/>
  <c r="AM13" i="133" s="1"/>
  <c r="CF5" i="101"/>
  <c r="AL13" i="133" s="1"/>
  <c r="CE5" i="101"/>
  <c r="AK13" i="133" s="1"/>
  <c r="BX5" i="101"/>
  <c r="AD13" i="133" s="1"/>
  <c r="BW5" i="101"/>
  <c r="AC13" i="133" s="1"/>
  <c r="BH5" i="101"/>
  <c r="N13" i="133" s="1"/>
  <c r="BG5" i="101"/>
  <c r="M13" i="133" s="1"/>
  <c r="BE5" i="101"/>
  <c r="K13" i="133" s="1"/>
  <c r="BD5" i="101"/>
  <c r="J13" i="133" s="1"/>
  <c r="BC5" i="101"/>
  <c r="I13" i="133" s="1"/>
  <c r="BB5" i="101"/>
  <c r="H13" i="133" s="1"/>
  <c r="AZ5" i="101"/>
  <c r="F13" i="133" s="1"/>
  <c r="AY5" i="101"/>
  <c r="E13" i="133" s="1"/>
  <c r="AW5" i="101"/>
  <c r="C13" i="133" s="1"/>
  <c r="AV5" i="101"/>
  <c r="B13" i="133" s="1"/>
  <c r="AI35" i="100"/>
  <c r="BR5" i="100" s="1"/>
  <c r="X12" i="133" s="1"/>
  <c r="AH35" i="100"/>
  <c r="BQ5" i="100" s="1"/>
  <c r="W12" i="133" s="1"/>
  <c r="AG35" i="100"/>
  <c r="BP5" i="100" s="1"/>
  <c r="V12" i="133" s="1"/>
  <c r="AE35" i="100"/>
  <c r="BO5" i="100" s="1"/>
  <c r="U12" i="133" s="1"/>
  <c r="AS34" i="100"/>
  <c r="AG33" i="100"/>
  <c r="AJ32" i="100"/>
  <c r="AI32" i="100"/>
  <c r="AH32" i="100"/>
  <c r="AG32" i="100"/>
  <c r="AF32" i="100"/>
  <c r="AC33" i="100" s="1"/>
  <c r="AE32" i="100"/>
  <c r="AD32" i="100"/>
  <c r="BC5" i="100" s="1"/>
  <c r="I12" i="133" s="1"/>
  <c r="AC32" i="100"/>
  <c r="AC35" i="100" s="1"/>
  <c r="BM5" i="100" s="1"/>
  <c r="S12" i="133" s="1"/>
  <c r="AB32" i="100"/>
  <c r="AA32" i="100"/>
  <c r="Z32" i="100"/>
  <c r="Y32" i="100"/>
  <c r="AQ34" i="100" s="1"/>
  <c r="AA35" i="100" s="1"/>
  <c r="BL5" i="100" s="1"/>
  <c r="R12" i="133" s="1"/>
  <c r="AJ31" i="100"/>
  <c r="CH5" i="100" s="1"/>
  <c r="AN12" i="133" s="1"/>
  <c r="AI31" i="100"/>
  <c r="CG5" i="100" s="1"/>
  <c r="AM12" i="133" s="1"/>
  <c r="AH31" i="100"/>
  <c r="CF5" i="100" s="1"/>
  <c r="AL12" i="133" s="1"/>
  <c r="AG31" i="100"/>
  <c r="AF31" i="100"/>
  <c r="AE31" i="100"/>
  <c r="AD31" i="100"/>
  <c r="AC31" i="100"/>
  <c r="CA5" i="100" s="1"/>
  <c r="AG12" i="133" s="1"/>
  <c r="AQ30" i="100"/>
  <c r="AQ29" i="100"/>
  <c r="AQ28" i="100"/>
  <c r="AQ27" i="100"/>
  <c r="AQ26" i="100"/>
  <c r="AQ25" i="100"/>
  <c r="AQ24" i="100"/>
  <c r="AQ23" i="100"/>
  <c r="AQ22" i="100"/>
  <c r="AQ21" i="100"/>
  <c r="AQ20" i="100"/>
  <c r="AQ19" i="100"/>
  <c r="AQ18" i="100"/>
  <c r="AQ17" i="100"/>
  <c r="AQ16" i="100"/>
  <c r="AQ15" i="100"/>
  <c r="AQ14" i="100"/>
  <c r="AQ13" i="100"/>
  <c r="AQ12" i="100"/>
  <c r="AQ11" i="100"/>
  <c r="CE5" i="100"/>
  <c r="AK12" i="133" s="1"/>
  <c r="CD5" i="100"/>
  <c r="AJ12" i="133" s="1"/>
  <c r="CC5" i="100"/>
  <c r="AI12" i="133" s="1"/>
  <c r="CB5" i="100"/>
  <c r="AH12" i="133" s="1"/>
  <c r="BX5" i="100"/>
  <c r="AD12" i="133" s="1"/>
  <c r="BI5" i="100"/>
  <c r="O12" i="133" s="1"/>
  <c r="BH5" i="100"/>
  <c r="N12" i="133" s="1"/>
  <c r="BG5" i="100"/>
  <c r="M12" i="133" s="1"/>
  <c r="BF5" i="100"/>
  <c r="L12" i="133" s="1"/>
  <c r="BE5" i="100"/>
  <c r="K12" i="133" s="1"/>
  <c r="BD5" i="100"/>
  <c r="J12" i="133" s="1"/>
  <c r="BB5" i="100"/>
  <c r="H12" i="133" s="1"/>
  <c r="BA5" i="100"/>
  <c r="G12" i="133" s="1"/>
  <c r="AZ5" i="100"/>
  <c r="F12" i="133" s="1"/>
  <c r="AY5" i="100"/>
  <c r="E12" i="133" s="1"/>
  <c r="AX5" i="100"/>
  <c r="D12" i="133" s="1"/>
  <c r="AW5" i="100"/>
  <c r="C12" i="133" s="1"/>
  <c r="AV5" i="100"/>
  <c r="B12" i="133" s="1"/>
  <c r="AR35" i="99"/>
  <c r="AH35" i="99"/>
  <c r="AD35" i="99"/>
  <c r="BN5" i="99" s="1"/>
  <c r="T11" i="133" s="1"/>
  <c r="AC35" i="99"/>
  <c r="Z35" i="99"/>
  <c r="Y33" i="99"/>
  <c r="AJ32" i="99"/>
  <c r="AI32" i="99"/>
  <c r="AH32" i="99"/>
  <c r="AG32" i="99"/>
  <c r="AG35" i="99" s="1"/>
  <c r="AF32" i="99"/>
  <c r="AE32" i="99"/>
  <c r="AE35" i="99" s="1"/>
  <c r="BO5" i="99" s="1"/>
  <c r="U11" i="133" s="1"/>
  <c r="AD32" i="99"/>
  <c r="AC32" i="99"/>
  <c r="AC33" i="99" s="1"/>
  <c r="AB32" i="99"/>
  <c r="AA32" i="99"/>
  <c r="Z32" i="99"/>
  <c r="Y32" i="99"/>
  <c r="Y35" i="99" s="1"/>
  <c r="AJ31" i="99"/>
  <c r="AI31" i="99"/>
  <c r="AH31" i="99"/>
  <c r="CF5" i="99" s="1"/>
  <c r="AL11" i="133" s="1"/>
  <c r="AG31" i="99"/>
  <c r="CE5" i="99" s="1"/>
  <c r="AF31" i="99"/>
  <c r="CD5" i="99" s="1"/>
  <c r="AJ11" i="133" s="1"/>
  <c r="AE31" i="99"/>
  <c r="CC5" i="99" s="1"/>
  <c r="AI11" i="133" s="1"/>
  <c r="AD31" i="99"/>
  <c r="AC31" i="99"/>
  <c r="AQ30" i="99"/>
  <c r="AQ29" i="99"/>
  <c r="AQ28" i="99"/>
  <c r="AQ27" i="99"/>
  <c r="AQ26" i="99"/>
  <c r="AQ25" i="99"/>
  <c r="AQ24" i="99"/>
  <c r="AQ23" i="99"/>
  <c r="AQ22" i="99"/>
  <c r="AQ21" i="99"/>
  <c r="AQ20" i="99"/>
  <c r="AQ19" i="99"/>
  <c r="AQ18" i="99"/>
  <c r="AQ17" i="99"/>
  <c r="AQ16" i="99"/>
  <c r="AQ15" i="99"/>
  <c r="AQ14" i="99"/>
  <c r="AQ13" i="99"/>
  <c r="AQ12" i="99"/>
  <c r="AQ11" i="99"/>
  <c r="CH5" i="99"/>
  <c r="AN11" i="133" s="1"/>
  <c r="CG5" i="99"/>
  <c r="AM11" i="133" s="1"/>
  <c r="CB5" i="99"/>
  <c r="AH11" i="133" s="1"/>
  <c r="CA5" i="99"/>
  <c r="AG11" i="133" s="1"/>
  <c r="BZ5" i="99"/>
  <c r="AF11" i="133" s="1"/>
  <c r="BY5" i="99"/>
  <c r="AE11" i="133" s="1"/>
  <c r="BW5" i="99"/>
  <c r="AC11" i="133" s="1"/>
  <c r="BQ5" i="99"/>
  <c r="W11" i="133" s="1"/>
  <c r="BJ5" i="99"/>
  <c r="P11" i="133" s="1"/>
  <c r="BI5" i="99"/>
  <c r="O11" i="133" s="1"/>
  <c r="BG5" i="99"/>
  <c r="M11" i="133" s="1"/>
  <c r="BF5" i="99"/>
  <c r="L11" i="133" s="1"/>
  <c r="BE5" i="99"/>
  <c r="K11" i="133" s="1"/>
  <c r="BD5" i="99"/>
  <c r="J11" i="133" s="1"/>
  <c r="BC5" i="99"/>
  <c r="I11" i="133" s="1"/>
  <c r="BB5" i="99"/>
  <c r="H11" i="133" s="1"/>
  <c r="BA5" i="99"/>
  <c r="G11" i="133" s="1"/>
  <c r="AY5" i="99"/>
  <c r="AX5" i="99"/>
  <c r="AW5" i="99"/>
  <c r="AV5" i="99"/>
  <c r="B11" i="133" s="1"/>
  <c r="Y35" i="98"/>
  <c r="AS34" i="98"/>
  <c r="AQ34" i="98"/>
  <c r="AA35" i="98" s="1"/>
  <c r="BL5" i="98" s="1"/>
  <c r="R10" i="133" s="1"/>
  <c r="AJ32" i="98"/>
  <c r="AI32" i="98"/>
  <c r="AI35" i="98" s="1"/>
  <c r="BR5" i="98" s="1"/>
  <c r="X10" i="133" s="1"/>
  <c r="AH32" i="98"/>
  <c r="AH35" i="98" s="1"/>
  <c r="BQ5" i="98" s="1"/>
  <c r="W10" i="133" s="1"/>
  <c r="AG32" i="98"/>
  <c r="AF32" i="98"/>
  <c r="BE5" i="98" s="1"/>
  <c r="K10" i="133" s="1"/>
  <c r="AE32" i="98"/>
  <c r="AE35" i="98" s="1"/>
  <c r="AD32" i="98"/>
  <c r="AD35" i="98" s="1"/>
  <c r="BN5" i="98" s="1"/>
  <c r="T10" i="133" s="1"/>
  <c r="AC32" i="98"/>
  <c r="AC35" i="98" s="1"/>
  <c r="AB32" i="98"/>
  <c r="AA32" i="98"/>
  <c r="AZ5" i="98" s="1"/>
  <c r="F10" i="133" s="1"/>
  <c r="Z32" i="98"/>
  <c r="Z35" i="98" s="1"/>
  <c r="BK5" i="98" s="1"/>
  <c r="Q10" i="133" s="1"/>
  <c r="Y32" i="98"/>
  <c r="AJ31" i="98"/>
  <c r="CH5" i="98" s="1"/>
  <c r="AN10" i="133" s="1"/>
  <c r="AI31" i="98"/>
  <c r="AH31" i="98"/>
  <c r="AG31" i="98"/>
  <c r="AF31" i="98"/>
  <c r="AE31" i="98"/>
  <c r="CC5" i="98" s="1"/>
  <c r="AI10" i="133" s="1"/>
  <c r="AD31" i="98"/>
  <c r="CB5" i="98" s="1"/>
  <c r="AH10" i="133" s="1"/>
  <c r="AC31" i="98"/>
  <c r="CA5" i="98" s="1"/>
  <c r="AG10" i="133" s="1"/>
  <c r="AQ30" i="98"/>
  <c r="AQ29" i="98"/>
  <c r="AQ28" i="98"/>
  <c r="AQ27" i="98"/>
  <c r="AQ26" i="98"/>
  <c r="AQ25" i="98"/>
  <c r="AQ24" i="98"/>
  <c r="AQ23" i="98"/>
  <c r="AQ22" i="98"/>
  <c r="AQ21" i="98"/>
  <c r="AQ20" i="98"/>
  <c r="AQ19" i="98"/>
  <c r="AQ18" i="98"/>
  <c r="AQ17" i="98"/>
  <c r="AQ16" i="98"/>
  <c r="AQ15" i="98"/>
  <c r="AQ14" i="98"/>
  <c r="AQ13" i="98"/>
  <c r="AQ12" i="98"/>
  <c r="AQ11" i="98"/>
  <c r="CG5" i="98"/>
  <c r="AM10" i="133" s="1"/>
  <c r="AM44" i="133" s="1"/>
  <c r="CF5" i="98"/>
  <c r="AL10" i="133" s="1"/>
  <c r="CE5" i="98"/>
  <c r="AK10" i="133" s="1"/>
  <c r="CD5" i="98"/>
  <c r="AJ10" i="133" s="1"/>
  <c r="BW5" i="98"/>
  <c r="AC10" i="133" s="1"/>
  <c r="BO5" i="98"/>
  <c r="U10" i="133" s="1"/>
  <c r="BI5" i="98"/>
  <c r="O10" i="133" s="1"/>
  <c r="BH5" i="98"/>
  <c r="N10" i="133" s="1"/>
  <c r="BG5" i="98"/>
  <c r="M10" i="133" s="1"/>
  <c r="BF5" i="98"/>
  <c r="L10" i="133" s="1"/>
  <c r="BD5" i="98"/>
  <c r="J10" i="133" s="1"/>
  <c r="BC5" i="98"/>
  <c r="I10" i="133" s="1"/>
  <c r="BB5" i="98"/>
  <c r="H10" i="133" s="1"/>
  <c r="BA5" i="98"/>
  <c r="G10" i="133" s="1"/>
  <c r="AX5" i="98"/>
  <c r="D10" i="133" s="1"/>
  <c r="AW5" i="98"/>
  <c r="C10" i="133" s="1"/>
  <c r="AV5" i="98"/>
  <c r="B10" i="133" s="1"/>
  <c r="BP5" i="103" l="1"/>
  <c r="V15" i="133" s="1"/>
  <c r="K44" i="133"/>
  <c r="BQ5" i="101"/>
  <c r="W13" i="133" s="1"/>
  <c r="AR35" i="101"/>
  <c r="AC36" i="103"/>
  <c r="BT5" i="103" s="1"/>
  <c r="Z15" i="133" s="1"/>
  <c r="BJ5" i="114"/>
  <c r="P26" i="133" s="1"/>
  <c r="AH35" i="105"/>
  <c r="BG5" i="105"/>
  <c r="M17" i="133" s="1"/>
  <c r="AG33" i="105"/>
  <c r="AY5" i="106"/>
  <c r="E18" i="133" s="1"/>
  <c r="AY5" i="98"/>
  <c r="E10" i="133" s="1"/>
  <c r="BX5" i="98"/>
  <c r="AD10" i="133" s="1"/>
  <c r="Y36" i="98"/>
  <c r="BJ5" i="98"/>
  <c r="P10" i="133" s="1"/>
  <c r="BI5" i="101"/>
  <c r="O13" i="133" s="1"/>
  <c r="BY5" i="101"/>
  <c r="AE13" i="133" s="1"/>
  <c r="Z35" i="101"/>
  <c r="BK5" i="101" s="1"/>
  <c r="Q13" i="133" s="1"/>
  <c r="AH35" i="103"/>
  <c r="BQ5" i="103" s="1"/>
  <c r="W15" i="133" s="1"/>
  <c r="AZ5" i="104"/>
  <c r="F16" i="133" s="1"/>
  <c r="BX5" i="104"/>
  <c r="AD16" i="133" s="1"/>
  <c r="Y36" i="104"/>
  <c r="AC36" i="105"/>
  <c r="BT5" i="105" s="1"/>
  <c r="Z17" i="133" s="1"/>
  <c r="AC33" i="106"/>
  <c r="BB5" i="106"/>
  <c r="H18" i="133" s="1"/>
  <c r="Y33" i="106"/>
  <c r="BX5" i="107"/>
  <c r="AD19" i="133" s="1"/>
  <c r="AC35" i="107"/>
  <c r="BC5" i="108"/>
  <c r="I20" i="133" s="1"/>
  <c r="AD35" i="108"/>
  <c r="BN5" i="108" s="1"/>
  <c r="T20" i="133" s="1"/>
  <c r="AC33" i="108"/>
  <c r="AE35" i="113"/>
  <c r="BO5" i="113" s="1"/>
  <c r="U25" i="133" s="1"/>
  <c r="BD5" i="113"/>
  <c r="J25" i="133" s="1"/>
  <c r="J44" i="133" s="1"/>
  <c r="AA35" i="114"/>
  <c r="BL5" i="114" s="1"/>
  <c r="R26" i="133" s="1"/>
  <c r="AD35" i="116"/>
  <c r="BN5" i="116" s="1"/>
  <c r="T28" i="133" s="1"/>
  <c r="BC5" i="116"/>
  <c r="I28" i="133" s="1"/>
  <c r="BZ5" i="119"/>
  <c r="AF31" i="133" s="1"/>
  <c r="AD35" i="123"/>
  <c r="BN5" i="123" s="1"/>
  <c r="T35" i="133" s="1"/>
  <c r="BC5" i="123"/>
  <c r="I35" i="133" s="1"/>
  <c r="AC33" i="123"/>
  <c r="Y36" i="124"/>
  <c r="BJ5" i="124"/>
  <c r="P36" i="133" s="1"/>
  <c r="BP5" i="125"/>
  <c r="V37" i="133" s="1"/>
  <c r="AR35" i="125"/>
  <c r="AC33" i="112"/>
  <c r="AC35" i="112"/>
  <c r="Y33" i="103"/>
  <c r="AQ35" i="103"/>
  <c r="BY5" i="103"/>
  <c r="AE15" i="133" s="1"/>
  <c r="BZ5" i="103"/>
  <c r="AF15" i="133" s="1"/>
  <c r="Z35" i="103"/>
  <c r="BK5" i="103" s="1"/>
  <c r="Q15" i="133" s="1"/>
  <c r="BH5" i="106"/>
  <c r="N18" i="133" s="1"/>
  <c r="AI35" i="106"/>
  <c r="BR5" i="106" s="1"/>
  <c r="X18" i="133" s="1"/>
  <c r="BB5" i="112"/>
  <c r="H24" i="133" s="1"/>
  <c r="BN5" i="112"/>
  <c r="T24" i="133" s="1"/>
  <c r="AR35" i="112"/>
  <c r="BJ5" i="117"/>
  <c r="P29" i="133" s="1"/>
  <c r="BM5" i="99"/>
  <c r="S11" i="133" s="1"/>
  <c r="AC36" i="99"/>
  <c r="BT5" i="99" s="1"/>
  <c r="Z11" i="133" s="1"/>
  <c r="BI5" i="105"/>
  <c r="O17" i="133" s="1"/>
  <c r="O44" i="133" s="1"/>
  <c r="AI35" i="105"/>
  <c r="BR5" i="105" s="1"/>
  <c r="X17" i="133" s="1"/>
  <c r="BY5" i="98"/>
  <c r="AE10" i="133" s="1"/>
  <c r="AN44" i="133"/>
  <c r="BX5" i="99"/>
  <c r="AD11" i="133" s="1"/>
  <c r="AZ5" i="99"/>
  <c r="F11" i="133" s="1"/>
  <c r="AS34" i="99"/>
  <c r="AI35" i="99"/>
  <c r="BR5" i="99" s="1"/>
  <c r="X11" i="133" s="1"/>
  <c r="BH5" i="99"/>
  <c r="N11" i="133" s="1"/>
  <c r="AG33" i="99"/>
  <c r="BA5" i="101"/>
  <c r="G13" i="133" s="1"/>
  <c r="G44" i="133" s="1"/>
  <c r="BE5" i="103"/>
  <c r="K15" i="133" s="1"/>
  <c r="BY5" i="104"/>
  <c r="AE16" i="133" s="1"/>
  <c r="Z35" i="106"/>
  <c r="BK5" i="106" s="1"/>
  <c r="Q18" i="133" s="1"/>
  <c r="AA35" i="113"/>
  <c r="BL5" i="113" s="1"/>
  <c r="R25" i="133" s="1"/>
  <c r="BX5" i="119"/>
  <c r="AD31" i="133" s="1"/>
  <c r="AH35" i="119"/>
  <c r="BQ5" i="119" s="1"/>
  <c r="W31" i="133" s="1"/>
  <c r="BG5" i="119"/>
  <c r="M31" i="133" s="1"/>
  <c r="AE35" i="123"/>
  <c r="BD5" i="123"/>
  <c r="J35" i="133" s="1"/>
  <c r="AE35" i="131"/>
  <c r="BD5" i="131"/>
  <c r="J43" i="133" s="1"/>
  <c r="AC33" i="102"/>
  <c r="BJ5" i="103"/>
  <c r="P15" i="133" s="1"/>
  <c r="AQ35" i="117"/>
  <c r="BM5" i="117"/>
  <c r="S29" i="133" s="1"/>
  <c r="AG35" i="127"/>
  <c r="BF5" i="127"/>
  <c r="L39" i="133" s="1"/>
  <c r="AG33" i="127"/>
  <c r="BK5" i="99"/>
  <c r="Q11" i="133" s="1"/>
  <c r="AC36" i="101"/>
  <c r="BT5" i="101" s="1"/>
  <c r="Z13" i="133" s="1"/>
  <c r="BM5" i="101"/>
  <c r="S13" i="133" s="1"/>
  <c r="Y33" i="107"/>
  <c r="AC36" i="128"/>
  <c r="BT5" i="128" s="1"/>
  <c r="Z40" i="133" s="1"/>
  <c r="BM5" i="128"/>
  <c r="S40" i="133" s="1"/>
  <c r="BA5" i="130"/>
  <c r="G42" i="133" s="1"/>
  <c r="BZ5" i="130"/>
  <c r="AF42" i="133" s="1"/>
  <c r="BH5" i="104"/>
  <c r="N16" i="133" s="1"/>
  <c r="BB5" i="116"/>
  <c r="H28" i="133" s="1"/>
  <c r="AC35" i="116"/>
  <c r="AR35" i="118"/>
  <c r="AQ34" i="118"/>
  <c r="AA35" i="118" s="1"/>
  <c r="BL5" i="118" s="1"/>
  <c r="R30" i="133" s="1"/>
  <c r="AY5" i="118"/>
  <c r="E30" i="133" s="1"/>
  <c r="BG5" i="118"/>
  <c r="M30" i="133" s="1"/>
  <c r="AG33" i="118"/>
  <c r="AH35" i="118"/>
  <c r="BQ5" i="118" s="1"/>
  <c r="W30" i="133" s="1"/>
  <c r="BN5" i="128"/>
  <c r="T40" i="133" s="1"/>
  <c r="AR35" i="128"/>
  <c r="BJ5" i="130"/>
  <c r="P42" i="133" s="1"/>
  <c r="AJ44" i="133"/>
  <c r="AG44" i="133"/>
  <c r="Y33" i="98"/>
  <c r="BZ5" i="98"/>
  <c r="AF10" i="133" s="1"/>
  <c r="AG33" i="98"/>
  <c r="AG35" i="98"/>
  <c r="AQ35" i="99"/>
  <c r="BW5" i="100"/>
  <c r="AC12" i="133" s="1"/>
  <c r="AQ34" i="101"/>
  <c r="AA35" i="101" s="1"/>
  <c r="BL5" i="101" s="1"/>
  <c r="R13" i="133" s="1"/>
  <c r="AX5" i="101"/>
  <c r="D13" i="133" s="1"/>
  <c r="Y33" i="101"/>
  <c r="AG35" i="101"/>
  <c r="BF5" i="101"/>
  <c r="L13" i="133" s="1"/>
  <c r="L44" i="133" s="1"/>
  <c r="AG33" i="101"/>
  <c r="AS34" i="102"/>
  <c r="AI35" i="102"/>
  <c r="AD35" i="102"/>
  <c r="BF5" i="103"/>
  <c r="L15" i="133" s="1"/>
  <c r="AG33" i="103"/>
  <c r="BB5" i="104"/>
  <c r="H16" i="133" s="1"/>
  <c r="H44" i="133" s="1"/>
  <c r="BZ5" i="104"/>
  <c r="AF16" i="133" s="1"/>
  <c r="AC35" i="106"/>
  <c r="Y35" i="110"/>
  <c r="AQ34" i="110"/>
  <c r="AX5" i="110"/>
  <c r="D22" i="133" s="1"/>
  <c r="AQ35" i="110"/>
  <c r="AQ36" i="110" s="1"/>
  <c r="BZ5" i="110"/>
  <c r="AF22" i="133" s="1"/>
  <c r="Y33" i="110"/>
  <c r="BY5" i="110"/>
  <c r="AE22" i="133" s="1"/>
  <c r="BW5" i="110"/>
  <c r="AC22" i="133" s="1"/>
  <c r="AG35" i="110"/>
  <c r="BF5" i="110"/>
  <c r="L22" i="133" s="1"/>
  <c r="AG33" i="110"/>
  <c r="AI35" i="112"/>
  <c r="BR5" i="112" s="1"/>
  <c r="X24" i="133" s="1"/>
  <c r="Y36" i="113"/>
  <c r="BD5" i="114"/>
  <c r="J26" i="133" s="1"/>
  <c r="AE35" i="114"/>
  <c r="AS34" i="119"/>
  <c r="AS35" i="119" s="1"/>
  <c r="AI35" i="119"/>
  <c r="BR5" i="119" s="1"/>
  <c r="X31" i="133" s="1"/>
  <c r="BH5" i="119"/>
  <c r="N31" i="133" s="1"/>
  <c r="BY5" i="105"/>
  <c r="AE17" i="133" s="1"/>
  <c r="AY5" i="105"/>
  <c r="E17" i="133" s="1"/>
  <c r="AR35" i="105"/>
  <c r="AQ34" i="105"/>
  <c r="AA35" i="105" s="1"/>
  <c r="BL5" i="105" s="1"/>
  <c r="R17" i="133" s="1"/>
  <c r="BZ5" i="105"/>
  <c r="AF17" i="133" s="1"/>
  <c r="Y33" i="105"/>
  <c r="BX5" i="105"/>
  <c r="AD17" i="133" s="1"/>
  <c r="AG33" i="106"/>
  <c r="BG5" i="106"/>
  <c r="M18" i="133" s="1"/>
  <c r="AH35" i="106"/>
  <c r="BJ5" i="109"/>
  <c r="P21" i="133" s="1"/>
  <c r="BP5" i="116"/>
  <c r="V28" i="133" s="1"/>
  <c r="AQ34" i="127"/>
  <c r="AA35" i="127" s="1"/>
  <c r="BL5" i="127" s="1"/>
  <c r="R39" i="133" s="1"/>
  <c r="AX5" i="127"/>
  <c r="D39" i="133" s="1"/>
  <c r="Y33" i="127"/>
  <c r="Y35" i="127"/>
  <c r="AQ35" i="127"/>
  <c r="BY5" i="127"/>
  <c r="AE39" i="133" s="1"/>
  <c r="Z35" i="127"/>
  <c r="BK5" i="127" s="1"/>
  <c r="Q39" i="133" s="1"/>
  <c r="BW5" i="127"/>
  <c r="AC39" i="133" s="1"/>
  <c r="BM5" i="113"/>
  <c r="S25" i="133" s="1"/>
  <c r="AS35" i="98"/>
  <c r="BP5" i="99"/>
  <c r="V11" i="133" s="1"/>
  <c r="AH44" i="133"/>
  <c r="AS35" i="100"/>
  <c r="AE35" i="102"/>
  <c r="BO5" i="102" s="1"/>
  <c r="U14" i="133" s="1"/>
  <c r="AQ34" i="103"/>
  <c r="AA35" i="103" s="1"/>
  <c r="BL5" i="103" s="1"/>
  <c r="R15" i="133" s="1"/>
  <c r="AC35" i="104"/>
  <c r="AY5" i="107"/>
  <c r="E19" i="133" s="1"/>
  <c r="Z35" i="107"/>
  <c r="BZ5" i="107"/>
  <c r="AF19" i="133" s="1"/>
  <c r="AQ34" i="107"/>
  <c r="AH35" i="107"/>
  <c r="AR35" i="107" s="1"/>
  <c r="BG5" i="107"/>
  <c r="M19" i="133" s="1"/>
  <c r="AS35" i="108"/>
  <c r="BA5" i="111"/>
  <c r="G23" i="133" s="1"/>
  <c r="AS34" i="111"/>
  <c r="BI5" i="111"/>
  <c r="O23" i="133" s="1"/>
  <c r="AI35" i="111"/>
  <c r="BR5" i="111" s="1"/>
  <c r="X23" i="133" s="1"/>
  <c r="BN5" i="115"/>
  <c r="T27" i="133" s="1"/>
  <c r="AR35" i="121"/>
  <c r="AY5" i="121"/>
  <c r="E33" i="133" s="1"/>
  <c r="BY5" i="121"/>
  <c r="AE33" i="133" s="1"/>
  <c r="AQ34" i="121"/>
  <c r="AA35" i="121" s="1"/>
  <c r="BL5" i="121" s="1"/>
  <c r="R33" i="133" s="1"/>
  <c r="BX5" i="121"/>
  <c r="AD33" i="133" s="1"/>
  <c r="BG5" i="121"/>
  <c r="M33" i="133" s="1"/>
  <c r="AG33" i="121"/>
  <c r="AR35" i="106"/>
  <c r="BY5" i="106"/>
  <c r="AE18" i="133" s="1"/>
  <c r="AQ34" i="106"/>
  <c r="AA35" i="106" s="1"/>
  <c r="BL5" i="106" s="1"/>
  <c r="R18" i="133" s="1"/>
  <c r="AE35" i="126"/>
  <c r="BO5" i="126" s="1"/>
  <c r="U38" i="133" s="1"/>
  <c r="BD5" i="126"/>
  <c r="J38" i="133" s="1"/>
  <c r="AC36" i="98"/>
  <c r="BT5" i="98" s="1"/>
  <c r="Z10" i="133" s="1"/>
  <c r="BM5" i="98"/>
  <c r="S10" i="133" s="1"/>
  <c r="BN5" i="117"/>
  <c r="T29" i="133" s="1"/>
  <c r="AR35" i="117"/>
  <c r="AI35" i="130"/>
  <c r="BR5" i="130" s="1"/>
  <c r="X42" i="133" s="1"/>
  <c r="BI5" i="130"/>
  <c r="O42" i="133" s="1"/>
  <c r="Y33" i="104"/>
  <c r="AD35" i="113"/>
  <c r="BC5" i="113"/>
  <c r="I25" i="133" s="1"/>
  <c r="AK44" i="133"/>
  <c r="AR35" i="98"/>
  <c r="AG36" i="100"/>
  <c r="BU5" i="100" s="1"/>
  <c r="AA12" i="133" s="1"/>
  <c r="AL44" i="133"/>
  <c r="AI44" i="133"/>
  <c r="Y33" i="100"/>
  <c r="BZ5" i="100"/>
  <c r="AF12" i="133" s="1"/>
  <c r="AQ35" i="100"/>
  <c r="Z35" i="100"/>
  <c r="BK5" i="100" s="1"/>
  <c r="Q12" i="133" s="1"/>
  <c r="BY5" i="100"/>
  <c r="AE12" i="133" s="1"/>
  <c r="Y35" i="100"/>
  <c r="AD35" i="100"/>
  <c r="BN5" i="100" s="1"/>
  <c r="T12" i="133" s="1"/>
  <c r="Y33" i="102"/>
  <c r="AX5" i="103"/>
  <c r="D15" i="133" s="1"/>
  <c r="BW5" i="103"/>
  <c r="AC15" i="133" s="1"/>
  <c r="AC44" i="133" s="1"/>
  <c r="AS35" i="103"/>
  <c r="BG5" i="104"/>
  <c r="M16" i="133" s="1"/>
  <c r="M44" i="133" s="1"/>
  <c r="AH35" i="104"/>
  <c r="AG33" i="104"/>
  <c r="AQ35" i="106"/>
  <c r="AS34" i="107"/>
  <c r="AZ5" i="107"/>
  <c r="F19" i="133" s="1"/>
  <c r="F44" i="133" s="1"/>
  <c r="AI35" i="107"/>
  <c r="BR5" i="107" s="1"/>
  <c r="X19" i="133" s="1"/>
  <c r="BH5" i="107"/>
  <c r="N19" i="133" s="1"/>
  <c r="N44" i="133" s="1"/>
  <c r="BP5" i="108"/>
  <c r="V20" i="133" s="1"/>
  <c r="BC5" i="109"/>
  <c r="I21" i="133" s="1"/>
  <c r="AC33" i="109"/>
  <c r="AD35" i="109"/>
  <c r="AS35" i="109"/>
  <c r="BX5" i="110"/>
  <c r="AD22" i="133" s="1"/>
  <c r="AZ5" i="110"/>
  <c r="F22" i="133" s="1"/>
  <c r="AS34" i="110"/>
  <c r="AS35" i="110" s="1"/>
  <c r="AI35" i="110"/>
  <c r="BR5" i="110" s="1"/>
  <c r="X22" i="133" s="1"/>
  <c r="BH5" i="110"/>
  <c r="N22" i="133" s="1"/>
  <c r="AC36" i="111"/>
  <c r="BT5" i="111" s="1"/>
  <c r="Z23" i="133" s="1"/>
  <c r="BP5" i="113"/>
  <c r="V25" i="133" s="1"/>
  <c r="BZ5" i="114"/>
  <c r="AF26" i="133" s="1"/>
  <c r="AQ35" i="114"/>
  <c r="Z35" i="114"/>
  <c r="BK5" i="114" s="1"/>
  <c r="Q26" i="133" s="1"/>
  <c r="BY5" i="114"/>
  <c r="AE26" i="133" s="1"/>
  <c r="Y33" i="114"/>
  <c r="BW5" i="114"/>
  <c r="AC26" i="133" s="1"/>
  <c r="AG33" i="114"/>
  <c r="AG35" i="114"/>
  <c r="BA5" i="115"/>
  <c r="G27" i="133" s="1"/>
  <c r="AC33" i="115"/>
  <c r="AC35" i="115"/>
  <c r="Y33" i="115"/>
  <c r="AG36" i="118"/>
  <c r="BU5" i="118" s="1"/>
  <c r="AA30" i="133" s="1"/>
  <c r="BP5" i="118"/>
  <c r="V30" i="133" s="1"/>
  <c r="BA5" i="120"/>
  <c r="G32" i="133" s="1"/>
  <c r="Y33" i="120"/>
  <c r="BZ5" i="120"/>
  <c r="AF32" i="133" s="1"/>
  <c r="BI5" i="120"/>
  <c r="O32" i="133" s="1"/>
  <c r="AI35" i="120"/>
  <c r="BR5" i="120" s="1"/>
  <c r="X32" i="133" s="1"/>
  <c r="AG33" i="120"/>
  <c r="AS34" i="122"/>
  <c r="BZ5" i="122"/>
  <c r="AF34" i="133" s="1"/>
  <c r="AZ5" i="122"/>
  <c r="F34" i="133" s="1"/>
  <c r="BY5" i="122"/>
  <c r="AE34" i="133" s="1"/>
  <c r="BX5" i="122"/>
  <c r="AD34" i="133" s="1"/>
  <c r="Y33" i="122"/>
  <c r="BC5" i="126"/>
  <c r="I38" i="133" s="1"/>
  <c r="AD35" i="126"/>
  <c r="BN5" i="126" s="1"/>
  <c r="T38" i="133" s="1"/>
  <c r="AC33" i="126"/>
  <c r="AA35" i="126"/>
  <c r="BL5" i="126" s="1"/>
  <c r="R38" i="133" s="1"/>
  <c r="BZ5" i="127"/>
  <c r="AF39" i="133" s="1"/>
  <c r="AH35" i="111"/>
  <c r="BQ5" i="111" s="1"/>
  <c r="W23" i="133" s="1"/>
  <c r="AS34" i="112"/>
  <c r="AS35" i="112" s="1"/>
  <c r="AG36" i="117"/>
  <c r="BU5" i="117" s="1"/>
  <c r="AA29" i="133" s="1"/>
  <c r="BR5" i="117"/>
  <c r="X29" i="133" s="1"/>
  <c r="Y36" i="119"/>
  <c r="BJ5" i="119"/>
  <c r="P31" i="133" s="1"/>
  <c r="BX5" i="125"/>
  <c r="AD37" i="133" s="1"/>
  <c r="AZ5" i="125"/>
  <c r="F37" i="133" s="1"/>
  <c r="AS34" i="125"/>
  <c r="AS35" i="125" s="1"/>
  <c r="AQ36" i="125" s="1"/>
  <c r="BZ5" i="125"/>
  <c r="AF37" i="133" s="1"/>
  <c r="Y33" i="125"/>
  <c r="I44" i="133"/>
  <c r="AQ34" i="99"/>
  <c r="AA35" i="99" s="1"/>
  <c r="BL5" i="99" s="1"/>
  <c r="R11" i="133" s="1"/>
  <c r="AC33" i="101"/>
  <c r="AX5" i="108"/>
  <c r="D20" i="133" s="1"/>
  <c r="AR35" i="108"/>
  <c r="AQ34" i="111"/>
  <c r="AA35" i="111" s="1"/>
  <c r="BL5" i="111" s="1"/>
  <c r="R23" i="133" s="1"/>
  <c r="AH35" i="113"/>
  <c r="BQ5" i="113" s="1"/>
  <c r="W25" i="133" s="1"/>
  <c r="BG5" i="113"/>
  <c r="M25" i="133" s="1"/>
  <c r="AA35" i="116"/>
  <c r="BL5" i="116" s="1"/>
  <c r="R28" i="133" s="1"/>
  <c r="BH5" i="117"/>
  <c r="N29" i="133" s="1"/>
  <c r="AC33" i="122"/>
  <c r="AC35" i="122"/>
  <c r="AC36" i="123"/>
  <c r="BT5" i="123" s="1"/>
  <c r="Z35" i="133" s="1"/>
  <c r="AG36" i="124"/>
  <c r="BU5" i="124" s="1"/>
  <c r="AA36" i="133" s="1"/>
  <c r="BP5" i="124"/>
  <c r="V36" i="133" s="1"/>
  <c r="Z35" i="109"/>
  <c r="BK5" i="109" s="1"/>
  <c r="Q21" i="133" s="1"/>
  <c r="BZ5" i="111"/>
  <c r="AF23" i="133" s="1"/>
  <c r="AG33" i="111"/>
  <c r="AI35" i="125"/>
  <c r="BR5" i="125" s="1"/>
  <c r="X37" i="133" s="1"/>
  <c r="BH5" i="125"/>
  <c r="N37" i="133" s="1"/>
  <c r="AG33" i="125"/>
  <c r="BN5" i="130"/>
  <c r="T42" i="133" s="1"/>
  <c r="AR35" i="130"/>
  <c r="AC33" i="98"/>
  <c r="Y35" i="102"/>
  <c r="BC5" i="103"/>
  <c r="I15" i="133" s="1"/>
  <c r="AX5" i="104"/>
  <c r="D16" i="133" s="1"/>
  <c r="D44" i="133" s="1"/>
  <c r="BX5" i="108"/>
  <c r="AD20" i="133" s="1"/>
  <c r="AZ5" i="108"/>
  <c r="F20" i="133" s="1"/>
  <c r="AI35" i="108"/>
  <c r="BR5" i="108" s="1"/>
  <c r="X20" i="133" s="1"/>
  <c r="BH5" i="108"/>
  <c r="N20" i="133" s="1"/>
  <c r="AC35" i="108"/>
  <c r="BW5" i="109"/>
  <c r="AC21" i="133" s="1"/>
  <c r="AQ34" i="112"/>
  <c r="AX5" i="112"/>
  <c r="D24" i="133" s="1"/>
  <c r="AG35" i="112"/>
  <c r="BF5" i="112"/>
  <c r="L24" i="133" s="1"/>
  <c r="Z35" i="112"/>
  <c r="BK5" i="112" s="1"/>
  <c r="Q24" i="133" s="1"/>
  <c r="BB5" i="113"/>
  <c r="H25" i="133" s="1"/>
  <c r="BZ5" i="116"/>
  <c r="AF28" i="133" s="1"/>
  <c r="AC33" i="117"/>
  <c r="AG33" i="117"/>
  <c r="BW5" i="119"/>
  <c r="AC31" i="133" s="1"/>
  <c r="AC36" i="119"/>
  <c r="BT5" i="119" s="1"/>
  <c r="Z31" i="133" s="1"/>
  <c r="BM5" i="119"/>
  <c r="S31" i="133" s="1"/>
  <c r="AS35" i="121"/>
  <c r="Y33" i="124"/>
  <c r="BZ5" i="124"/>
  <c r="AF36" i="133" s="1"/>
  <c r="AQ34" i="124"/>
  <c r="AA35" i="124" s="1"/>
  <c r="BL5" i="124" s="1"/>
  <c r="R36" i="133" s="1"/>
  <c r="AG33" i="124"/>
  <c r="BF5" i="124"/>
  <c r="L36" i="133" s="1"/>
  <c r="AQ35" i="124"/>
  <c r="AQ36" i="124" s="1"/>
  <c r="AS34" i="128"/>
  <c r="BZ5" i="108"/>
  <c r="AF20" i="133" s="1"/>
  <c r="Y35" i="108"/>
  <c r="AQ35" i="113"/>
  <c r="AR35" i="114"/>
  <c r="AS34" i="117"/>
  <c r="Y33" i="117"/>
  <c r="BZ5" i="117"/>
  <c r="AF29" i="133" s="1"/>
  <c r="BC5" i="120"/>
  <c r="I32" i="133" s="1"/>
  <c r="AD35" i="120"/>
  <c r="BY5" i="102"/>
  <c r="AE14" i="133" s="1"/>
  <c r="Z35" i="102"/>
  <c r="BK5" i="102" s="1"/>
  <c r="Q14" i="133" s="1"/>
  <c r="AC33" i="103"/>
  <c r="AG36" i="104"/>
  <c r="BU5" i="104" s="1"/>
  <c r="AA16" i="133" s="1"/>
  <c r="BZ5" i="106"/>
  <c r="AF18" i="133" s="1"/>
  <c r="Y35" i="106"/>
  <c r="AG33" i="107"/>
  <c r="AG35" i="109"/>
  <c r="Y33" i="111"/>
  <c r="AQ35" i="111"/>
  <c r="Z35" i="111"/>
  <c r="BK5" i="111" s="1"/>
  <c r="Q23" i="133" s="1"/>
  <c r="BY5" i="111"/>
  <c r="AE23" i="133" s="1"/>
  <c r="Y35" i="111"/>
  <c r="BJ5" i="112"/>
  <c r="P24" i="133" s="1"/>
  <c r="BA5" i="113"/>
  <c r="G25" i="133" s="1"/>
  <c r="AS34" i="113"/>
  <c r="BX5" i="114"/>
  <c r="AD26" i="133" s="1"/>
  <c r="AC33" i="114"/>
  <c r="BB5" i="114"/>
  <c r="H26" i="133" s="1"/>
  <c r="AH35" i="115"/>
  <c r="BQ5" i="115" s="1"/>
  <c r="W27" i="133" s="1"/>
  <c r="BG5" i="115"/>
  <c r="M27" i="133" s="1"/>
  <c r="AG33" i="115"/>
  <c r="AR35" i="116"/>
  <c r="BX5" i="117"/>
  <c r="AD29" i="133" s="1"/>
  <c r="AX5" i="124"/>
  <c r="D36" i="133" s="1"/>
  <c r="AC36" i="125"/>
  <c r="BT5" i="125" s="1"/>
  <c r="Z37" i="133" s="1"/>
  <c r="BM5" i="125"/>
  <c r="S37" i="133" s="1"/>
  <c r="BA5" i="128"/>
  <c r="G40" i="133" s="1"/>
  <c r="Y33" i="128"/>
  <c r="BI5" i="128"/>
  <c r="O40" i="133" s="1"/>
  <c r="AI35" i="128"/>
  <c r="BR5" i="128" s="1"/>
  <c r="X40" i="133" s="1"/>
  <c r="AG33" i="128"/>
  <c r="BG5" i="129"/>
  <c r="M41" i="133" s="1"/>
  <c r="AC36" i="109"/>
  <c r="BT5" i="109" s="1"/>
  <c r="Z21" i="133" s="1"/>
  <c r="BM5" i="109"/>
  <c r="S21" i="133" s="1"/>
  <c r="AS34" i="115"/>
  <c r="AS35" i="115" s="1"/>
  <c r="BX5" i="116"/>
  <c r="AD28" i="133" s="1"/>
  <c r="AZ5" i="116"/>
  <c r="F28" i="133" s="1"/>
  <c r="AS34" i="116"/>
  <c r="AI35" i="116"/>
  <c r="BR5" i="116" s="1"/>
  <c r="X28" i="133" s="1"/>
  <c r="BH5" i="116"/>
  <c r="N28" i="133" s="1"/>
  <c r="BY5" i="117"/>
  <c r="AE29" i="133" s="1"/>
  <c r="AE35" i="118"/>
  <c r="BO5" i="118" s="1"/>
  <c r="U30" i="133" s="1"/>
  <c r="BD5" i="118"/>
  <c r="J30" i="133" s="1"/>
  <c r="AQ34" i="119"/>
  <c r="AA35" i="119" s="1"/>
  <c r="BL5" i="119" s="1"/>
  <c r="R31" i="133" s="1"/>
  <c r="AX5" i="119"/>
  <c r="D31" i="133" s="1"/>
  <c r="Z35" i="119"/>
  <c r="BK5" i="119" s="1"/>
  <c r="Q31" i="133" s="1"/>
  <c r="BY5" i="119"/>
  <c r="AE31" i="133" s="1"/>
  <c r="Y33" i="119"/>
  <c r="AG35" i="119"/>
  <c r="AQ35" i="119" s="1"/>
  <c r="BF5" i="119"/>
  <c r="L31" i="133" s="1"/>
  <c r="AG33" i="119"/>
  <c r="AR35" i="129"/>
  <c r="BX5" i="129"/>
  <c r="AD41" i="133" s="1"/>
  <c r="AY5" i="129"/>
  <c r="E41" i="133" s="1"/>
  <c r="AI35" i="127"/>
  <c r="BR5" i="127" s="1"/>
  <c r="X39" i="133" s="1"/>
  <c r="AS35" i="129"/>
  <c r="AC36" i="130"/>
  <c r="BT5" i="130" s="1"/>
  <c r="Z42" i="133" s="1"/>
  <c r="BM5" i="130"/>
  <c r="S42" i="133" s="1"/>
  <c r="AG36" i="131"/>
  <c r="BU5" i="131" s="1"/>
  <c r="AA43" i="133" s="1"/>
  <c r="Y36" i="121"/>
  <c r="BJ5" i="121"/>
  <c r="P33" i="133" s="1"/>
  <c r="AR35" i="123"/>
  <c r="AR35" i="124"/>
  <c r="Y33" i="126"/>
  <c r="BZ5" i="126"/>
  <c r="AF38" i="133" s="1"/>
  <c r="AQ35" i="126"/>
  <c r="Z35" i="126"/>
  <c r="BK5" i="126" s="1"/>
  <c r="Q38" i="133" s="1"/>
  <c r="BY5" i="126"/>
  <c r="AE38" i="133" s="1"/>
  <c r="Y35" i="126"/>
  <c r="BJ5" i="129"/>
  <c r="P41" i="133" s="1"/>
  <c r="AH35" i="130"/>
  <c r="BQ5" i="130" s="1"/>
  <c r="W42" i="133" s="1"/>
  <c r="BG5" i="130"/>
  <c r="M42" i="133" s="1"/>
  <c r="AG33" i="130"/>
  <c r="Y35" i="116"/>
  <c r="Y33" i="118"/>
  <c r="BZ5" i="118"/>
  <c r="AF30" i="133" s="1"/>
  <c r="AQ35" i="118"/>
  <c r="Z35" i="118"/>
  <c r="BK5" i="118" s="1"/>
  <c r="Q30" i="133" s="1"/>
  <c r="BY5" i="118"/>
  <c r="AE30" i="133" s="1"/>
  <c r="Y35" i="118"/>
  <c r="BB5" i="119"/>
  <c r="H31" i="133" s="1"/>
  <c r="AS34" i="120"/>
  <c r="Y33" i="121"/>
  <c r="BZ5" i="121"/>
  <c r="AF33" i="133" s="1"/>
  <c r="AQ35" i="121"/>
  <c r="Z35" i="121"/>
  <c r="BK5" i="121" s="1"/>
  <c r="Q33" i="133" s="1"/>
  <c r="AH35" i="122"/>
  <c r="BG5" i="122"/>
  <c r="M34" i="133" s="1"/>
  <c r="AG33" i="122"/>
  <c r="AG36" i="122"/>
  <c r="BU5" i="122" s="1"/>
  <c r="AA34" i="133" s="1"/>
  <c r="AC33" i="125"/>
  <c r="AR35" i="126"/>
  <c r="AR35" i="127"/>
  <c r="Y33" i="129"/>
  <c r="BZ5" i="129"/>
  <c r="AF41" i="133" s="1"/>
  <c r="AQ35" i="129"/>
  <c r="Z35" i="129"/>
  <c r="BK5" i="129" s="1"/>
  <c r="Q41" i="133" s="1"/>
  <c r="BY5" i="129"/>
  <c r="AE41" i="133" s="1"/>
  <c r="AE35" i="129"/>
  <c r="AS34" i="130"/>
  <c r="AQ35" i="130"/>
  <c r="Z35" i="105"/>
  <c r="BY5" i="113"/>
  <c r="AE25" i="133" s="1"/>
  <c r="Z35" i="113"/>
  <c r="BK5" i="113" s="1"/>
  <c r="Q25" i="133" s="1"/>
  <c r="AX5" i="118"/>
  <c r="D30" i="133" s="1"/>
  <c r="AX5" i="121"/>
  <c r="D33" i="133" s="1"/>
  <c r="AC36" i="124"/>
  <c r="BT5" i="124" s="1"/>
  <c r="Z36" i="133" s="1"/>
  <c r="BM5" i="124"/>
  <c r="S36" i="133" s="1"/>
  <c r="AY5" i="127"/>
  <c r="E39" i="133" s="1"/>
  <c r="AQ35" i="128"/>
  <c r="Y33" i="130"/>
  <c r="AC33" i="131"/>
  <c r="AC35" i="127"/>
  <c r="AG36" i="128"/>
  <c r="BU5" i="128" s="1"/>
  <c r="AA40" i="133" s="1"/>
  <c r="Y35" i="123"/>
  <c r="AQ34" i="125"/>
  <c r="AA35" i="125" s="1"/>
  <c r="BL5" i="125" s="1"/>
  <c r="R37" i="133" s="1"/>
  <c r="Y35" i="120"/>
  <c r="AC35" i="121"/>
  <c r="BY5" i="123"/>
  <c r="AE35" i="133" s="1"/>
  <c r="Z35" i="123"/>
  <c r="BK5" i="123" s="1"/>
  <c r="Q35" i="133" s="1"/>
  <c r="AQ35" i="123"/>
  <c r="AC33" i="124"/>
  <c r="Y35" i="128"/>
  <c r="BY5" i="131"/>
  <c r="AE43" i="133" s="1"/>
  <c r="Z35" i="131"/>
  <c r="BY5" i="120"/>
  <c r="AE32" i="133" s="1"/>
  <c r="Z35" i="120"/>
  <c r="BK5" i="120" s="1"/>
  <c r="Q32" i="133" s="1"/>
  <c r="BY5" i="128"/>
  <c r="AE40" i="133" s="1"/>
  <c r="Z35" i="128"/>
  <c r="BK5" i="128" s="1"/>
  <c r="Q40" i="133" s="1"/>
  <c r="AC33" i="129"/>
  <c r="BZ5" i="131"/>
  <c r="AF43" i="133" s="1"/>
  <c r="AQ36" i="127" l="1"/>
  <c r="AG36" i="101"/>
  <c r="BU5" i="101" s="1"/>
  <c r="AA13" i="133" s="1"/>
  <c r="BP5" i="101"/>
  <c r="V13" i="133" s="1"/>
  <c r="BJ5" i="128"/>
  <c r="P40" i="133" s="1"/>
  <c r="BO5" i="129"/>
  <c r="U41" i="133" s="1"/>
  <c r="AC36" i="129"/>
  <c r="BT5" i="129" s="1"/>
  <c r="Z41" i="133" s="1"/>
  <c r="BS5" i="121"/>
  <c r="Y33" i="133" s="1"/>
  <c r="Y37" i="121"/>
  <c r="BV5" i="121" s="1"/>
  <c r="AB33" i="133" s="1"/>
  <c r="AT33" i="133" s="1"/>
  <c r="AG36" i="112"/>
  <c r="BU5" i="112" s="1"/>
  <c r="AA24" i="133" s="1"/>
  <c r="BP5" i="112"/>
  <c r="V24" i="133" s="1"/>
  <c r="Y36" i="127"/>
  <c r="BJ5" i="127"/>
  <c r="P39" i="133" s="1"/>
  <c r="BS5" i="113"/>
  <c r="Y25" i="133" s="1"/>
  <c r="AS35" i="120"/>
  <c r="AQ36" i="123"/>
  <c r="AA35" i="112"/>
  <c r="AS35" i="107"/>
  <c r="BN5" i="113"/>
  <c r="T25" i="133" s="1"/>
  <c r="AR35" i="113"/>
  <c r="AA35" i="107"/>
  <c r="BL5" i="107" s="1"/>
  <c r="R19" i="133" s="1"/>
  <c r="BN5" i="102"/>
  <c r="T14" i="133" s="1"/>
  <c r="AR35" i="102"/>
  <c r="AQ36" i="102" s="1"/>
  <c r="AG36" i="111"/>
  <c r="BU5" i="111" s="1"/>
  <c r="AA23" i="133" s="1"/>
  <c r="BJ5" i="118"/>
  <c r="P30" i="133" s="1"/>
  <c r="Y36" i="118"/>
  <c r="AS35" i="116"/>
  <c r="AS35" i="113"/>
  <c r="AG36" i="109"/>
  <c r="BU5" i="109" s="1"/>
  <c r="AA21" i="133" s="1"/>
  <c r="BP5" i="109"/>
  <c r="V21" i="133" s="1"/>
  <c r="AQ35" i="109"/>
  <c r="BN5" i="120"/>
  <c r="T32" i="133" s="1"/>
  <c r="T44" i="133" s="1"/>
  <c r="AC36" i="120"/>
  <c r="BT5" i="120" s="1"/>
  <c r="Z32" i="133" s="1"/>
  <c r="AR35" i="120"/>
  <c r="BJ5" i="102"/>
  <c r="P14" i="133" s="1"/>
  <c r="AC36" i="122"/>
  <c r="BT5" i="122" s="1"/>
  <c r="Z34" i="133" s="1"/>
  <c r="BM5" i="122"/>
  <c r="S34" i="133" s="1"/>
  <c r="AQ35" i="122"/>
  <c r="AQ36" i="122" s="1"/>
  <c r="AQ36" i="106"/>
  <c r="AA35" i="110"/>
  <c r="BL5" i="110" s="1"/>
  <c r="R22" i="133" s="1"/>
  <c r="AG36" i="102"/>
  <c r="BU5" i="102" s="1"/>
  <c r="AA14" i="133" s="1"/>
  <c r="BR5" i="102"/>
  <c r="X14" i="133" s="1"/>
  <c r="X44" i="133" s="1"/>
  <c r="AC36" i="100"/>
  <c r="BT5" i="100" s="1"/>
  <c r="Z12" i="133" s="1"/>
  <c r="AG36" i="127"/>
  <c r="BU5" i="127" s="1"/>
  <c r="AA39" i="133" s="1"/>
  <c r="BP5" i="127"/>
  <c r="V39" i="133" s="1"/>
  <c r="BO5" i="131"/>
  <c r="U43" i="133" s="1"/>
  <c r="AS35" i="131"/>
  <c r="AQ36" i="131" s="1"/>
  <c r="AC36" i="131"/>
  <c r="BT5" i="131" s="1"/>
  <c r="Z43" i="133" s="1"/>
  <c r="AR35" i="111"/>
  <c r="AQ36" i="111" s="1"/>
  <c r="AS35" i="99"/>
  <c r="AG36" i="125"/>
  <c r="BU5" i="125" s="1"/>
  <c r="AA37" i="133" s="1"/>
  <c r="AR35" i="115"/>
  <c r="BM5" i="104"/>
  <c r="S16" i="133" s="1"/>
  <c r="S44" i="133" s="1"/>
  <c r="AQ35" i="104"/>
  <c r="AQ36" i="104" s="1"/>
  <c r="AC36" i="104"/>
  <c r="BT5" i="104" s="1"/>
  <c r="Z16" i="133" s="1"/>
  <c r="Y36" i="109"/>
  <c r="BS5" i="124"/>
  <c r="Y36" i="133" s="1"/>
  <c r="Y37" i="124"/>
  <c r="BV5" i="124" s="1"/>
  <c r="AB36" i="133" s="1"/>
  <c r="AT36" i="133" s="1"/>
  <c r="Y36" i="114"/>
  <c r="Y36" i="103"/>
  <c r="AC36" i="112"/>
  <c r="BT5" i="112" s="1"/>
  <c r="Z24" i="133" s="1"/>
  <c r="AQ35" i="112"/>
  <c r="AQ36" i="112" s="1"/>
  <c r="BM5" i="112"/>
  <c r="S24" i="133" s="1"/>
  <c r="BJ5" i="116"/>
  <c r="P28" i="133" s="1"/>
  <c r="Y36" i="116"/>
  <c r="AG36" i="120"/>
  <c r="BU5" i="120" s="1"/>
  <c r="AA32" i="133" s="1"/>
  <c r="AC36" i="118"/>
  <c r="BT5" i="118" s="1"/>
  <c r="Z30" i="133" s="1"/>
  <c r="BJ5" i="108"/>
  <c r="P20" i="133" s="1"/>
  <c r="Y36" i="108"/>
  <c r="AG36" i="114"/>
  <c r="BU5" i="114" s="1"/>
  <c r="AA26" i="133" s="1"/>
  <c r="BP5" i="114"/>
  <c r="V26" i="133" s="1"/>
  <c r="BQ5" i="122"/>
  <c r="W34" i="133" s="1"/>
  <c r="AR35" i="122"/>
  <c r="AC36" i="126"/>
  <c r="BT5" i="126" s="1"/>
  <c r="Z38" i="133" s="1"/>
  <c r="AA35" i="128"/>
  <c r="BL5" i="128" s="1"/>
  <c r="R40" i="133" s="1"/>
  <c r="AS35" i="128"/>
  <c r="AQ36" i="128" s="1"/>
  <c r="BM5" i="108"/>
  <c r="S20" i="133" s="1"/>
  <c r="AC36" i="108"/>
  <c r="BT5" i="108" s="1"/>
  <c r="Z20" i="133" s="1"/>
  <c r="AQ35" i="108"/>
  <c r="AQ36" i="108" s="1"/>
  <c r="AQ35" i="101"/>
  <c r="AQ36" i="101" s="1"/>
  <c r="Y36" i="101"/>
  <c r="AG36" i="116"/>
  <c r="BU5" i="116" s="1"/>
  <c r="AA28" i="133" s="1"/>
  <c r="BP5" i="110"/>
  <c r="V22" i="133" s="1"/>
  <c r="AG36" i="110"/>
  <c r="BU5" i="110" s="1"/>
  <c r="AA22" i="133" s="1"/>
  <c r="BJ5" i="110"/>
  <c r="P22" i="133" s="1"/>
  <c r="P44" i="133" s="1"/>
  <c r="AS35" i="102"/>
  <c r="AA35" i="102"/>
  <c r="BL5" i="102" s="1"/>
  <c r="R14" i="133" s="1"/>
  <c r="AR35" i="103"/>
  <c r="AS35" i="106"/>
  <c r="AS35" i="126"/>
  <c r="AQ36" i="126" s="1"/>
  <c r="BS5" i="104"/>
  <c r="Y16" i="133" s="1"/>
  <c r="BQ5" i="105"/>
  <c r="W17" i="133" s="1"/>
  <c r="AG36" i="105"/>
  <c r="BU5" i="105" s="1"/>
  <c r="AA17" i="133" s="1"/>
  <c r="AC36" i="102"/>
  <c r="BT5" i="102" s="1"/>
  <c r="Z14" i="133" s="1"/>
  <c r="AS35" i="105"/>
  <c r="AQ36" i="105" s="1"/>
  <c r="AS35" i="130"/>
  <c r="AA35" i="130"/>
  <c r="BJ5" i="126"/>
  <c r="P38" i="133" s="1"/>
  <c r="Y36" i="126"/>
  <c r="AS35" i="117"/>
  <c r="AA35" i="117"/>
  <c r="AE44" i="133"/>
  <c r="BJ5" i="123"/>
  <c r="P35" i="133" s="1"/>
  <c r="Y36" i="123"/>
  <c r="E44" i="133"/>
  <c r="AQ36" i="113"/>
  <c r="AR35" i="119"/>
  <c r="AQ36" i="119" s="1"/>
  <c r="AC36" i="127"/>
  <c r="BT5" i="127" s="1"/>
  <c r="Z39" i="133" s="1"/>
  <c r="BM5" i="127"/>
  <c r="S39" i="133" s="1"/>
  <c r="AS35" i="118"/>
  <c r="BN5" i="109"/>
  <c r="T21" i="133" s="1"/>
  <c r="AR35" i="109"/>
  <c r="AG36" i="113"/>
  <c r="BU5" i="113" s="1"/>
  <c r="AA25" i="133" s="1"/>
  <c r="AA35" i="120"/>
  <c r="BL5" i="120" s="1"/>
  <c r="R32" i="133" s="1"/>
  <c r="AG36" i="103"/>
  <c r="BU5" i="103" s="1"/>
  <c r="AA15" i="133" s="1"/>
  <c r="AQ36" i="129"/>
  <c r="BM5" i="121"/>
  <c r="S33" i="133" s="1"/>
  <c r="AC36" i="121"/>
  <c r="BT5" i="121" s="1"/>
  <c r="Z33" i="133" s="1"/>
  <c r="BK5" i="105"/>
  <c r="Q17" i="133" s="1"/>
  <c r="Q44" i="133" s="1"/>
  <c r="Y36" i="105"/>
  <c r="Y36" i="106"/>
  <c r="BJ5" i="106"/>
  <c r="P18" i="133" s="1"/>
  <c r="AS35" i="127"/>
  <c r="AA35" i="122"/>
  <c r="AS35" i="122"/>
  <c r="AG36" i="108"/>
  <c r="BU5" i="108" s="1"/>
  <c r="AA20" i="133" s="1"/>
  <c r="AS35" i="111"/>
  <c r="Y36" i="107"/>
  <c r="BK5" i="107"/>
  <c r="Q19" i="133" s="1"/>
  <c r="AC36" i="106"/>
  <c r="BT5" i="106" s="1"/>
  <c r="Z18" i="133" s="1"/>
  <c r="BM5" i="106"/>
  <c r="S18" i="133" s="1"/>
  <c r="AQ36" i="99"/>
  <c r="BO5" i="123"/>
  <c r="U35" i="133" s="1"/>
  <c r="AS35" i="123"/>
  <c r="Y36" i="125"/>
  <c r="BS5" i="98"/>
  <c r="Y10" i="133" s="1"/>
  <c r="Y37" i="98"/>
  <c r="BV5" i="98" s="1"/>
  <c r="AB10" i="133" s="1"/>
  <c r="AT10" i="133" s="1"/>
  <c r="AR35" i="100"/>
  <c r="Y36" i="99"/>
  <c r="AG36" i="119"/>
  <c r="BU5" i="119" s="1"/>
  <c r="AA31" i="133" s="1"/>
  <c r="BP5" i="119"/>
  <c r="V31" i="133" s="1"/>
  <c r="AC36" i="115"/>
  <c r="BT5" i="115" s="1"/>
  <c r="Z27" i="133" s="1"/>
  <c r="BM5" i="115"/>
  <c r="S27" i="133" s="1"/>
  <c r="AQ35" i="115"/>
  <c r="AQ36" i="115" s="1"/>
  <c r="AF44" i="133"/>
  <c r="AQ36" i="100"/>
  <c r="BQ5" i="107"/>
  <c r="W19" i="133" s="1"/>
  <c r="AG36" i="107"/>
  <c r="BU5" i="107" s="1"/>
  <c r="AA19" i="133" s="1"/>
  <c r="BQ5" i="106"/>
  <c r="W18" i="133" s="1"/>
  <c r="AG36" i="106"/>
  <c r="BU5" i="106" s="1"/>
  <c r="AA18" i="133" s="1"/>
  <c r="AC36" i="116"/>
  <c r="BT5" i="116" s="1"/>
  <c r="Z28" i="133" s="1"/>
  <c r="BM5" i="116"/>
  <c r="S28" i="133" s="1"/>
  <c r="AQ35" i="116"/>
  <c r="AQ36" i="116" s="1"/>
  <c r="AC36" i="113"/>
  <c r="BT5" i="113" s="1"/>
  <c r="Z25" i="133" s="1"/>
  <c r="BK5" i="131"/>
  <c r="Q43" i="133" s="1"/>
  <c r="Y36" i="131"/>
  <c r="BJ5" i="120"/>
  <c r="P32" i="133" s="1"/>
  <c r="AQ36" i="130"/>
  <c r="AQ36" i="121"/>
  <c r="AQ36" i="118"/>
  <c r="Y36" i="129"/>
  <c r="AG36" i="130"/>
  <c r="BU5" i="130" s="1"/>
  <c r="AA42" i="133" s="1"/>
  <c r="BJ5" i="111"/>
  <c r="P23" i="133" s="1"/>
  <c r="Y36" i="111"/>
  <c r="BS5" i="119"/>
  <c r="Y31" i="133" s="1"/>
  <c r="Y37" i="119"/>
  <c r="BV5" i="119" s="1"/>
  <c r="AB31" i="133" s="1"/>
  <c r="AT31" i="133" s="1"/>
  <c r="BQ5" i="104"/>
  <c r="W16" i="133" s="1"/>
  <c r="W44" i="133" s="1"/>
  <c r="AR35" i="104"/>
  <c r="BJ5" i="100"/>
  <c r="P12" i="133" s="1"/>
  <c r="Y36" i="100"/>
  <c r="AG36" i="99"/>
  <c r="BU5" i="99" s="1"/>
  <c r="AA11" i="133" s="1"/>
  <c r="AA35" i="115"/>
  <c r="BO5" i="114"/>
  <c r="U26" i="133" s="1"/>
  <c r="U44" i="133" s="1"/>
  <c r="AC36" i="114"/>
  <c r="BT5" i="114" s="1"/>
  <c r="Z26" i="133" s="1"/>
  <c r="AS35" i="114"/>
  <c r="AQ36" i="114" s="1"/>
  <c r="BP5" i="98"/>
  <c r="V10" i="133" s="1"/>
  <c r="AQ35" i="98"/>
  <c r="AQ36" i="98" s="1"/>
  <c r="AG36" i="98"/>
  <c r="BU5" i="98" s="1"/>
  <c r="AA10" i="133" s="1"/>
  <c r="AQ36" i="117"/>
  <c r="AQ36" i="103"/>
  <c r="AG36" i="115"/>
  <c r="BU5" i="115" s="1"/>
  <c r="AA27" i="133" s="1"/>
  <c r="AC36" i="107"/>
  <c r="BT5" i="107" s="1"/>
  <c r="Z19" i="133" s="1"/>
  <c r="BM5" i="107"/>
  <c r="S19" i="133" s="1"/>
  <c r="AQ35" i="107"/>
  <c r="AQ36" i="107" s="1"/>
  <c r="AD44" i="133"/>
  <c r="BL5" i="112" l="1"/>
  <c r="R24" i="133" s="1"/>
  <c r="Y36" i="112"/>
  <c r="Y37" i="125"/>
  <c r="BV5" i="125" s="1"/>
  <c r="AB37" i="133" s="1"/>
  <c r="AT37" i="133" s="1"/>
  <c r="BS5" i="125"/>
  <c r="Y37" i="133" s="1"/>
  <c r="Y37" i="123"/>
  <c r="BV5" i="123" s="1"/>
  <c r="AB35" i="133" s="1"/>
  <c r="AT35" i="133" s="1"/>
  <c r="BS5" i="123"/>
  <c r="Y35" i="133" s="1"/>
  <c r="BS5" i="103"/>
  <c r="Y15" i="133" s="1"/>
  <c r="Y37" i="103"/>
  <c r="BV5" i="103" s="1"/>
  <c r="AB15" i="133" s="1"/>
  <c r="AT15" i="133" s="1"/>
  <c r="Y37" i="113"/>
  <c r="BV5" i="113" s="1"/>
  <c r="AB25" i="133" s="1"/>
  <c r="AT25" i="133" s="1"/>
  <c r="Y36" i="120"/>
  <c r="BL5" i="130"/>
  <c r="R42" i="133" s="1"/>
  <c r="Y36" i="130"/>
  <c r="BL5" i="115"/>
  <c r="R27" i="133" s="1"/>
  <c r="R44" i="133" s="1"/>
  <c r="Y36" i="115"/>
  <c r="Y37" i="131"/>
  <c r="BV5" i="131" s="1"/>
  <c r="AB43" i="133" s="1"/>
  <c r="AT43" i="133" s="1"/>
  <c r="BS5" i="131"/>
  <c r="Y43" i="133" s="1"/>
  <c r="BS5" i="100"/>
  <c r="Y12" i="133" s="1"/>
  <c r="Y37" i="100"/>
  <c r="BV5" i="100" s="1"/>
  <c r="AB12" i="133" s="1"/>
  <c r="AT12" i="133" s="1"/>
  <c r="BL5" i="122"/>
  <c r="R34" i="133" s="1"/>
  <c r="Y36" i="122"/>
  <c r="BS5" i="101"/>
  <c r="Y13" i="133" s="1"/>
  <c r="Y37" i="101"/>
  <c r="BV5" i="101" s="1"/>
  <c r="AB13" i="133" s="1"/>
  <c r="AT13" i="133" s="1"/>
  <c r="Y37" i="114"/>
  <c r="BV5" i="114" s="1"/>
  <c r="AB26" i="133" s="1"/>
  <c r="AT26" i="133" s="1"/>
  <c r="BS5" i="114"/>
  <c r="Y26" i="133" s="1"/>
  <c r="Y36" i="102"/>
  <c r="Y36" i="128"/>
  <c r="BS5" i="106"/>
  <c r="Y18" i="133" s="1"/>
  <c r="Y37" i="106"/>
  <c r="BV5" i="106" s="1"/>
  <c r="AB18" i="133" s="1"/>
  <c r="AT18" i="133" s="1"/>
  <c r="BS5" i="126"/>
  <c r="Y38" i="133" s="1"/>
  <c r="Y37" i="126"/>
  <c r="BV5" i="126" s="1"/>
  <c r="AB38" i="133" s="1"/>
  <c r="AT38" i="133" s="1"/>
  <c r="BS5" i="107"/>
  <c r="Y19" i="133" s="1"/>
  <c r="Y37" i="107"/>
  <c r="BV5" i="107" s="1"/>
  <c r="AB19" i="133" s="1"/>
  <c r="AT19" i="133" s="1"/>
  <c r="Y36" i="110"/>
  <c r="Y37" i="108"/>
  <c r="BV5" i="108" s="1"/>
  <c r="AB20" i="133" s="1"/>
  <c r="AT20" i="133" s="1"/>
  <c r="BS5" i="108"/>
  <c r="Y20" i="133" s="1"/>
  <c r="AQ36" i="109"/>
  <c r="Y37" i="99"/>
  <c r="BV5" i="99" s="1"/>
  <c r="AB11" i="133" s="1"/>
  <c r="AT11" i="133" s="1"/>
  <c r="BS5" i="99"/>
  <c r="Y11" i="133" s="1"/>
  <c r="BL5" i="117"/>
  <c r="R29" i="133" s="1"/>
  <c r="Y36" i="117"/>
  <c r="BS5" i="127"/>
  <c r="Y39" i="133" s="1"/>
  <c r="Y37" i="127"/>
  <c r="BV5" i="127" s="1"/>
  <c r="AB39" i="133" s="1"/>
  <c r="AT39" i="133" s="1"/>
  <c r="BS5" i="109"/>
  <c r="Y21" i="133" s="1"/>
  <c r="Y37" i="109"/>
  <c r="BV5" i="109" s="1"/>
  <c r="AB21" i="133" s="1"/>
  <c r="AT21" i="133" s="1"/>
  <c r="BS5" i="105"/>
  <c r="Y17" i="133" s="1"/>
  <c r="Y37" i="105"/>
  <c r="BV5" i="105" s="1"/>
  <c r="AB17" i="133" s="1"/>
  <c r="AT17" i="133" s="1"/>
  <c r="Y37" i="104"/>
  <c r="BV5" i="104" s="1"/>
  <c r="AB16" i="133" s="1"/>
  <c r="AT16" i="133" s="1"/>
  <c r="BS5" i="111"/>
  <c r="Y23" i="133" s="1"/>
  <c r="Y37" i="111"/>
  <c r="BV5" i="111" s="1"/>
  <c r="AB23" i="133" s="1"/>
  <c r="AT23" i="133" s="1"/>
  <c r="BS5" i="129"/>
  <c r="Y41" i="133" s="1"/>
  <c r="Y37" i="129"/>
  <c r="BV5" i="129" s="1"/>
  <c r="AB41" i="133" s="1"/>
  <c r="AT41" i="133" s="1"/>
  <c r="V44" i="133"/>
  <c r="Y37" i="116"/>
  <c r="BV5" i="116" s="1"/>
  <c r="AB28" i="133" s="1"/>
  <c r="AT28" i="133" s="1"/>
  <c r="BS5" i="116"/>
  <c r="Y28" i="133" s="1"/>
  <c r="AQ36" i="120"/>
  <c r="BS5" i="118"/>
  <c r="Y30" i="133" s="1"/>
  <c r="Y37" i="118"/>
  <c r="BV5" i="118" s="1"/>
  <c r="AB30" i="133" s="1"/>
  <c r="AT30" i="133" s="1"/>
  <c r="BS5" i="122" l="1"/>
  <c r="Y34" i="133" s="1"/>
  <c r="Y37" i="122"/>
  <c r="BV5" i="122" s="1"/>
  <c r="AB34" i="133" s="1"/>
  <c r="AT34" i="133" s="1"/>
  <c r="Y37" i="130"/>
  <c r="BV5" i="130" s="1"/>
  <c r="AB42" i="133" s="1"/>
  <c r="AT42" i="133" s="1"/>
  <c r="BS5" i="130"/>
  <c r="Y42" i="133" s="1"/>
  <c r="Y37" i="110"/>
  <c r="BV5" i="110" s="1"/>
  <c r="AB22" i="133" s="1"/>
  <c r="AT22" i="133" s="1"/>
  <c r="BS5" i="110"/>
  <c r="Y22" i="133" s="1"/>
  <c r="Y37" i="128"/>
  <c r="BV5" i="128" s="1"/>
  <c r="AB40" i="133" s="1"/>
  <c r="AT40" i="133" s="1"/>
  <c r="BS5" i="128"/>
  <c r="Y40" i="133" s="1"/>
  <c r="Y37" i="120"/>
  <c r="BV5" i="120" s="1"/>
  <c r="AB32" i="133" s="1"/>
  <c r="AT32" i="133" s="1"/>
  <c r="BS5" i="120"/>
  <c r="Y32" i="133" s="1"/>
  <c r="BS5" i="112"/>
  <c r="Y24" i="133" s="1"/>
  <c r="Y37" i="112"/>
  <c r="BV5" i="112" s="1"/>
  <c r="AB24" i="133" s="1"/>
  <c r="AT24" i="133" s="1"/>
  <c r="BS5" i="115"/>
  <c r="Y27" i="133" s="1"/>
  <c r="Y37" i="115"/>
  <c r="BV5" i="115" s="1"/>
  <c r="AB27" i="133" s="1"/>
  <c r="AT27" i="133" s="1"/>
  <c r="Y37" i="117"/>
  <c r="BV5" i="117" s="1"/>
  <c r="AB29" i="133" s="1"/>
  <c r="AT29" i="133" s="1"/>
  <c r="BS5" i="117"/>
  <c r="Y29" i="133" s="1"/>
  <c r="Y37" i="102"/>
  <c r="BV5" i="102" s="1"/>
  <c r="AB14" i="133" s="1"/>
  <c r="AT14" i="133" s="1"/>
  <c r="AT44" i="133" s="1"/>
  <c r="AJ4" i="133" s="1"/>
  <c r="BS5" i="102"/>
  <c r="Y14" i="133" s="1"/>
  <c r="AE8" i="57" l="1"/>
  <c r="AF8" i="57" s="1"/>
  <c r="AE7" i="57"/>
  <c r="AF7" i="57" l="1"/>
  <c r="AG8" i="57"/>
  <c r="AH8" i="57" s="1"/>
  <c r="AI8" i="57" s="1"/>
  <c r="V8" i="58"/>
  <c r="O7" i="58"/>
  <c r="S7" i="58"/>
  <c r="U7" i="58"/>
  <c r="Y7" i="58"/>
  <c r="AB8" i="58"/>
  <c r="AA8" i="58"/>
  <c r="Z8" i="58"/>
  <c r="Y8" i="58"/>
  <c r="X8" i="58"/>
  <c r="R7" i="58"/>
  <c r="W8" i="58"/>
  <c r="U8" i="58"/>
  <c r="T8" i="58"/>
  <c r="S8" i="58"/>
  <c r="R8" i="58"/>
  <c r="Q8" i="58"/>
  <c r="P8" i="58"/>
  <c r="O8" i="58"/>
  <c r="AG7" i="57" l="1"/>
  <c r="AH7" i="57" s="1"/>
  <c r="AI7" i="57" l="1"/>
</calcChain>
</file>

<file path=xl/sharedStrings.xml><?xml version="1.0" encoding="utf-8"?>
<sst xmlns="http://schemas.openxmlformats.org/spreadsheetml/2006/main" count="8528" uniqueCount="720">
  <si>
    <t>名  称</t>
    <rPh sb="0" eb="4">
      <t>メイショウ</t>
    </rPh>
    <phoneticPr fontId="3"/>
  </si>
  <si>
    <t>管理者名</t>
    <rPh sb="0" eb="4">
      <t>カンリシャメイ</t>
    </rPh>
    <phoneticPr fontId="3"/>
  </si>
  <si>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</si>
  <si>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</si>
  <si>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</si>
  <si>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</si>
  <si>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</si>
  <si>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</si>
  <si>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フリガナ</t>
    <phoneticPr fontId="3"/>
  </si>
  <si>
    <t>路線名</t>
    <phoneticPr fontId="7"/>
  </si>
  <si>
    <t>方向転換所</t>
    <rPh sb="0" eb="2">
      <t>ホウコウ</t>
    </rPh>
    <rPh sb="2" eb="4">
      <t>テンカン</t>
    </rPh>
    <rPh sb="4" eb="5">
      <t>ショ</t>
    </rPh>
    <phoneticPr fontId="3"/>
  </si>
  <si>
    <t>トンネル工法</t>
    <rPh sb="4" eb="6">
      <t>コウホウ</t>
    </rPh>
    <phoneticPr fontId="3"/>
  </si>
  <si>
    <t>非常駐車帯</t>
    <rPh sb="0" eb="2">
      <t>ヒジョウ</t>
    </rPh>
    <rPh sb="2" eb="4">
      <t>チュウシャ</t>
    </rPh>
    <rPh sb="4" eb="5">
      <t>タイ</t>
    </rPh>
    <phoneticPr fontId="3"/>
  </si>
  <si>
    <t>その他</t>
    <rPh sb="2" eb="3">
      <t>タ</t>
    </rPh>
    <phoneticPr fontId="7"/>
  </si>
  <si>
    <t>終点側ｸﾛｿｲﾄﾞ</t>
    <rPh sb="0" eb="2">
      <t>シュウテン</t>
    </rPh>
    <rPh sb="2" eb="3">
      <t>ガワ</t>
    </rPh>
    <phoneticPr fontId="3"/>
  </si>
  <si>
    <t>曲線半径</t>
    <rPh sb="0" eb="2">
      <t>キョクセン</t>
    </rPh>
    <rPh sb="2" eb="4">
      <t>ハンケイ</t>
    </rPh>
    <phoneticPr fontId="3"/>
  </si>
  <si>
    <t>起点側ｸﾛｿｲﾄﾞ</t>
    <rPh sb="0" eb="2">
      <t>キテン</t>
    </rPh>
    <rPh sb="2" eb="3">
      <t>ガワ</t>
    </rPh>
    <phoneticPr fontId="3"/>
  </si>
  <si>
    <t>区間長</t>
    <rPh sb="0" eb="3">
      <t>クカンチョウ</t>
    </rPh>
    <phoneticPr fontId="3"/>
  </si>
  <si>
    <t>曲線区間</t>
    <rPh sb="0" eb="2">
      <t>キョクセン</t>
    </rPh>
    <rPh sb="2" eb="4">
      <t>クカン</t>
    </rPh>
    <phoneticPr fontId="3"/>
  </si>
  <si>
    <t>更新年次</t>
    <rPh sb="0" eb="2">
      <t>コウシン</t>
    </rPh>
    <rPh sb="2" eb="4">
      <t>ネンジ</t>
    </rPh>
    <phoneticPr fontId="3"/>
  </si>
  <si>
    <t>管理者名</t>
    <rPh sb="0" eb="2">
      <t>カンリ</t>
    </rPh>
    <rPh sb="2" eb="3">
      <t>シャ</t>
    </rPh>
    <rPh sb="3" eb="4">
      <t>メイ</t>
    </rPh>
    <phoneticPr fontId="3"/>
  </si>
  <si>
    <t>寸　法</t>
    <rPh sb="0" eb="1">
      <t>スン</t>
    </rPh>
    <rPh sb="2" eb="3">
      <t>ホウ</t>
    </rPh>
    <phoneticPr fontId="3"/>
  </si>
  <si>
    <t>種　類</t>
    <rPh sb="0" eb="1">
      <t>タネ</t>
    </rPh>
    <rPh sb="2" eb="3">
      <t>タグイ</t>
    </rPh>
    <phoneticPr fontId="3"/>
  </si>
  <si>
    <t>占用物件</t>
    <rPh sb="0" eb="2">
      <t>センヨウ</t>
    </rPh>
    <rPh sb="2" eb="4">
      <t>ブッケン</t>
    </rPh>
    <phoneticPr fontId="3"/>
  </si>
  <si>
    <t>直線区間長</t>
    <rPh sb="0" eb="2">
      <t>チョクセン</t>
    </rPh>
    <rPh sb="2" eb="4">
      <t>クカン</t>
    </rPh>
    <rPh sb="4" eb="5">
      <t>チョウ</t>
    </rPh>
    <phoneticPr fontId="3"/>
  </si>
  <si>
    <t>線　形</t>
    <rPh sb="0" eb="1">
      <t>セン</t>
    </rPh>
    <rPh sb="2" eb="3">
      <t>カタチ</t>
    </rPh>
    <phoneticPr fontId="3"/>
  </si>
  <si>
    <t>水噴霧設備</t>
    <rPh sb="0" eb="1">
      <t>ミズ</t>
    </rPh>
    <rPh sb="1" eb="3">
      <t>フンム</t>
    </rPh>
    <rPh sb="3" eb="5">
      <t>セツビ</t>
    </rPh>
    <phoneticPr fontId="3"/>
  </si>
  <si>
    <t>cm</t>
    <phoneticPr fontId="3" type="Hiragana"/>
  </si>
  <si>
    <t>インバート</t>
    <phoneticPr fontId="3"/>
  </si>
  <si>
    <t>縦断勾配</t>
    <rPh sb="0" eb="2">
      <t>ジュウダン</t>
    </rPh>
    <rPh sb="2" eb="4">
      <t>コウバイ</t>
    </rPh>
    <phoneticPr fontId="3"/>
  </si>
  <si>
    <t>無線通信補助設備</t>
    <rPh sb="0" eb="2">
      <t>ムセン</t>
    </rPh>
    <rPh sb="2" eb="4">
      <t>ツウシン</t>
    </rPh>
    <rPh sb="4" eb="6">
      <t>ホジョ</t>
    </rPh>
    <rPh sb="6" eb="8">
      <t>セツビ</t>
    </rPh>
    <phoneticPr fontId="3"/>
  </si>
  <si>
    <t>側　壁</t>
    <rPh sb="0" eb="1">
      <t>ガワ</t>
    </rPh>
    <rPh sb="2" eb="3">
      <t>カベ</t>
    </rPh>
    <phoneticPr fontId="3"/>
  </si>
  <si>
    <t>m</t>
  </si>
  <si>
    <t>有効高</t>
    <rPh sb="0" eb="1">
      <t>ユウ</t>
    </rPh>
    <rPh sb="1" eb="2">
      <t>コウ</t>
    </rPh>
    <rPh sb="2" eb="3">
      <t>タカ</t>
    </rPh>
    <phoneticPr fontId="3"/>
  </si>
  <si>
    <t>その他の設備</t>
    <rPh sb="2" eb="3">
      <t>タ</t>
    </rPh>
    <rPh sb="4" eb="5">
      <t>セツ</t>
    </rPh>
    <rPh sb="5" eb="6">
      <t>ビ</t>
    </rPh>
    <phoneticPr fontId="3"/>
  </si>
  <si>
    <t>アーチ</t>
    <phoneticPr fontId="3"/>
  </si>
  <si>
    <t>半径</t>
    <rPh sb="0" eb="2">
      <t>ハンケイ</t>
    </rPh>
    <phoneticPr fontId="3"/>
  </si>
  <si>
    <t>中央高</t>
    <rPh sb="0" eb="1">
      <t>ナカ</t>
    </rPh>
    <rPh sb="1" eb="2">
      <t>ヒサシ</t>
    </rPh>
    <rPh sb="2" eb="3">
      <t>ダカ</t>
    </rPh>
    <phoneticPr fontId="3"/>
  </si>
  <si>
    <t>排煙設備</t>
    <rPh sb="0" eb="2">
      <t>ハイエン</t>
    </rPh>
    <rPh sb="2" eb="4">
      <t>セツビ</t>
    </rPh>
    <phoneticPr fontId="8"/>
  </si>
  <si>
    <t>建築限界高</t>
    <rPh sb="0" eb="2">
      <t>ケンチク</t>
    </rPh>
    <rPh sb="2" eb="4">
      <t>ゲンカイ</t>
    </rPh>
    <rPh sb="4" eb="5">
      <t>タカ</t>
    </rPh>
    <phoneticPr fontId="3"/>
  </si>
  <si>
    <t>高さ</t>
    <rPh sb="0" eb="1">
      <t>タカ</t>
    </rPh>
    <phoneticPr fontId="3"/>
  </si>
  <si>
    <t>避難通路</t>
    <rPh sb="0" eb="2">
      <t>ヒナン</t>
    </rPh>
    <rPh sb="2" eb="4">
      <t>ツウロ</t>
    </rPh>
    <phoneticPr fontId="3"/>
  </si>
  <si>
    <t>吸音板</t>
    <rPh sb="0" eb="3">
      <t>キュウオンバン</t>
    </rPh>
    <phoneticPr fontId="3"/>
  </si>
  <si>
    <t>cm</t>
    <phoneticPr fontId="3" type="Hiragana"/>
  </si>
  <si>
    <t>歩道等幅</t>
    <rPh sb="0" eb="1">
      <t>ホ</t>
    </rPh>
    <rPh sb="1" eb="2">
      <t>ミチ</t>
    </rPh>
    <rPh sb="2" eb="3">
      <t>トウ</t>
    </rPh>
    <rPh sb="3" eb="4">
      <t>ハバ</t>
    </rPh>
    <phoneticPr fontId="3"/>
  </si>
  <si>
    <t>避難情報提供設備</t>
    <rPh sb="0" eb="4">
      <t>ヒナンジョウホウ</t>
    </rPh>
    <rPh sb="4" eb="6">
      <t>テイキョウ</t>
    </rPh>
    <rPh sb="6" eb="8">
      <t>セツビ</t>
    </rPh>
    <phoneticPr fontId="3"/>
  </si>
  <si>
    <t>警報表示板</t>
    <rPh sb="0" eb="2">
      <t>ケイホウ</t>
    </rPh>
    <rPh sb="2" eb="5">
      <t>ヒョウジバン</t>
    </rPh>
    <phoneticPr fontId="3"/>
  </si>
  <si>
    <t>避難誘導設備</t>
    <rPh sb="0" eb="2">
      <t>ヒナン</t>
    </rPh>
    <rPh sb="2" eb="4">
      <t>ユウドウ</t>
    </rPh>
    <rPh sb="4" eb="5">
      <t>セツ</t>
    </rPh>
    <rPh sb="5" eb="6">
      <t>ビ</t>
    </rPh>
    <phoneticPr fontId="3"/>
  </si>
  <si>
    <t>標識</t>
    <rPh sb="0" eb="2">
      <t>ヒョウシキ</t>
    </rPh>
    <phoneticPr fontId="3"/>
  </si>
  <si>
    <t>竣工巻厚</t>
    <rPh sb="0" eb="2">
      <t>シュンコウ</t>
    </rPh>
    <rPh sb="2" eb="3">
      <t>マ</t>
    </rPh>
    <rPh sb="3" eb="4">
      <t>アツ</t>
    </rPh>
    <phoneticPr fontId="3"/>
  </si>
  <si>
    <t>車 道 幅</t>
    <rPh sb="0" eb="1">
      <t>クルマ</t>
    </rPh>
    <rPh sb="2" eb="3">
      <t>ミチ</t>
    </rPh>
    <rPh sb="4" eb="5">
      <t>ハバ</t>
    </rPh>
    <phoneticPr fontId="3"/>
  </si>
  <si>
    <t>幅　員</t>
    <rPh sb="0" eb="1">
      <t>ハバ</t>
    </rPh>
    <rPh sb="2" eb="3">
      <t>イン</t>
    </rPh>
    <phoneticPr fontId="3"/>
  </si>
  <si>
    <t>換気</t>
    <rPh sb="0" eb="2">
      <t>カンキ</t>
    </rPh>
    <phoneticPr fontId="3"/>
  </si>
  <si>
    <t>m</t>
    <phoneticPr fontId="3" type="Hiragana"/>
  </si>
  <si>
    <t>延長</t>
    <rPh sb="0" eb="2">
      <t>エンチョウ</t>
    </rPh>
    <phoneticPr fontId="3"/>
  </si>
  <si>
    <t>道 路 幅</t>
    <rPh sb="0" eb="1">
      <t>ミチ</t>
    </rPh>
    <rPh sb="2" eb="3">
      <t>ミチ</t>
    </rPh>
    <rPh sb="4" eb="5">
      <t>ハバ</t>
    </rPh>
    <phoneticPr fontId="3"/>
  </si>
  <si>
    <t>消 火 器</t>
    <rPh sb="0" eb="1">
      <t>ケ</t>
    </rPh>
    <rPh sb="2" eb="3">
      <t>ヒ</t>
    </rPh>
    <rPh sb="4" eb="5">
      <t>ウツワ</t>
    </rPh>
    <phoneticPr fontId="3"/>
  </si>
  <si>
    <t>消火設備</t>
    <rPh sb="0" eb="2">
      <t>ショウカ</t>
    </rPh>
    <rPh sb="2" eb="4">
      <t>セツビ</t>
    </rPh>
    <phoneticPr fontId="3"/>
  </si>
  <si>
    <t>照明</t>
    <rPh sb="0" eb="2">
      <t>ショウメイ</t>
    </rPh>
    <phoneticPr fontId="3"/>
  </si>
  <si>
    <t>道路附属物等</t>
    <rPh sb="0" eb="2">
      <t>ドウロ</t>
    </rPh>
    <rPh sb="2" eb="4">
      <t>フゾク</t>
    </rPh>
    <rPh sb="4" eb="5">
      <t>ブツ</t>
    </rPh>
    <rPh sb="5" eb="6">
      <t>トウ</t>
    </rPh>
    <phoneticPr fontId="3"/>
  </si>
  <si>
    <t>形式</t>
    <rPh sb="0" eb="2">
      <t>ケイシキ</t>
    </rPh>
    <phoneticPr fontId="3"/>
  </si>
  <si>
    <t>終点</t>
    <rPh sb="0" eb="2">
      <t>シュウテン</t>
    </rPh>
    <phoneticPr fontId="3"/>
  </si>
  <si>
    <t>台/日</t>
  </si>
  <si>
    <t>交 通 量</t>
    <rPh sb="0" eb="1">
      <t>コウ</t>
    </rPh>
    <rPh sb="2" eb="3">
      <t>ツウ</t>
    </rPh>
    <rPh sb="4" eb="5">
      <t>リョウ</t>
    </rPh>
    <phoneticPr fontId="3"/>
  </si>
  <si>
    <t>個数</t>
    <rPh sb="0" eb="2">
      <t>コスウ</t>
    </rPh>
    <phoneticPr fontId="3"/>
  </si>
  <si>
    <t>種別・方式</t>
    <rPh sb="0" eb="2">
      <t>シュベツ</t>
    </rPh>
    <rPh sb="3" eb="5">
      <t>ホウシキ</t>
    </rPh>
    <phoneticPr fontId="3"/>
  </si>
  <si>
    <t>施設</t>
    <rPh sb="0" eb="2">
      <t>シセツ</t>
    </rPh>
    <phoneticPr fontId="3"/>
  </si>
  <si>
    <t>m</t>
    <phoneticPr fontId="3" type="Hiragana"/>
  </si>
  <si>
    <t>内空断面積</t>
    <rPh sb="0" eb="1">
      <t>ナイ</t>
    </rPh>
    <rPh sb="1" eb="2">
      <t>クウ</t>
    </rPh>
    <rPh sb="2" eb="5">
      <t>ダンメンセキ</t>
    </rPh>
    <phoneticPr fontId="3"/>
  </si>
  <si>
    <t>起点</t>
    <rPh sb="0" eb="2">
      <t>キテン</t>
    </rPh>
    <phoneticPr fontId="3"/>
  </si>
  <si>
    <t>坑門</t>
    <rPh sb="0" eb="2">
      <t>コウモン</t>
    </rPh>
    <phoneticPr fontId="3"/>
  </si>
  <si>
    <t>土かぶり</t>
    <rPh sb="0" eb="1">
      <t>ツチ</t>
    </rPh>
    <phoneticPr fontId="3"/>
  </si>
  <si>
    <t>非常警報設備</t>
    <rPh sb="0" eb="2">
      <t>ヒジョウ</t>
    </rPh>
    <rPh sb="2" eb="4">
      <t>ケイホウ</t>
    </rPh>
    <rPh sb="4" eb="6">
      <t>セツビ</t>
    </rPh>
    <phoneticPr fontId="3"/>
  </si>
  <si>
    <t>警報設備</t>
    <rPh sb="0" eb="2">
      <t>ケイホウ</t>
    </rPh>
    <rPh sb="2" eb="4">
      <t>セツビ</t>
    </rPh>
    <phoneticPr fontId="3"/>
  </si>
  <si>
    <t>種　別</t>
    <rPh sb="0" eb="1">
      <t>タネ</t>
    </rPh>
    <rPh sb="2" eb="3">
      <t>ベツ</t>
    </rPh>
    <phoneticPr fontId="3"/>
  </si>
  <si>
    <t>排水</t>
    <rPh sb="0" eb="2">
      <t>ハイスイ</t>
    </rPh>
    <phoneticPr fontId="3"/>
  </si>
  <si>
    <t>天井板種類</t>
    <rPh sb="0" eb="2">
      <t>テンジョウ</t>
    </rPh>
    <rPh sb="2" eb="3">
      <t>バン</t>
    </rPh>
    <rPh sb="3" eb="5">
      <t>シュルイ</t>
    </rPh>
    <phoneticPr fontId="3"/>
  </si>
  <si>
    <t>一般有料区分</t>
    <rPh sb="0" eb="2">
      <t>イッパン</t>
    </rPh>
    <rPh sb="2" eb="4">
      <t>ユウリョウ</t>
    </rPh>
    <rPh sb="4" eb="6">
      <t>クブン</t>
    </rPh>
    <phoneticPr fontId="3"/>
  </si>
  <si>
    <t>自動通報設備</t>
    <rPh sb="0" eb="2">
      <t>ジドウ</t>
    </rPh>
    <rPh sb="2" eb="4">
      <t>ツウホウ</t>
    </rPh>
    <rPh sb="4" eb="6">
      <t>セツビ</t>
    </rPh>
    <phoneticPr fontId="3"/>
  </si>
  <si>
    <t>内装種類</t>
    <rPh sb="0" eb="2">
      <t>ナイソウ</t>
    </rPh>
    <rPh sb="2" eb="4">
      <t>シュルイ</t>
    </rPh>
    <phoneticPr fontId="3"/>
  </si>
  <si>
    <t>経度</t>
    <rPh sb="0" eb="2">
      <t>けいど</t>
    </rPh>
    <phoneticPr fontId="3" type="Hiragana"/>
  </si>
  <si>
    <t>操作型通報設備</t>
    <rPh sb="0" eb="2">
      <t>ソウサ</t>
    </rPh>
    <rPh sb="2" eb="3">
      <t>ガタ</t>
    </rPh>
    <rPh sb="3" eb="5">
      <t>ツウホウ</t>
    </rPh>
    <rPh sb="5" eb="7">
      <t>セツビ</t>
    </rPh>
    <phoneticPr fontId="3"/>
  </si>
  <si>
    <t>面　積</t>
    <rPh sb="0" eb="1">
      <t>メン</t>
    </rPh>
    <rPh sb="2" eb="3">
      <t>セキ</t>
    </rPh>
    <phoneticPr fontId="3"/>
  </si>
  <si>
    <t>緯度</t>
    <rPh sb="0" eb="2">
      <t>いど</t>
    </rPh>
    <phoneticPr fontId="3" type="Hiragana"/>
  </si>
  <si>
    <t>通報設備</t>
    <rPh sb="0" eb="2">
      <t>ツウホウ</t>
    </rPh>
    <rPh sb="2" eb="4">
      <t>セツビ</t>
    </rPh>
    <phoneticPr fontId="3"/>
  </si>
  <si>
    <t>厚　さ</t>
    <rPh sb="0" eb="1">
      <t>アツ</t>
    </rPh>
    <phoneticPr fontId="3"/>
  </si>
  <si>
    <t>供用年月日</t>
    <rPh sb="0" eb="2">
      <t>キョウヨウ</t>
    </rPh>
    <rPh sb="2" eb="5">
      <t>ネンガッピ</t>
    </rPh>
    <phoneticPr fontId="7"/>
  </si>
  <si>
    <t>更新年度</t>
    <rPh sb="0" eb="2">
      <t>こうしん</t>
    </rPh>
    <rPh sb="2" eb="4">
      <t>ねんど</t>
    </rPh>
    <phoneticPr fontId="3" type="Hiragana"/>
  </si>
  <si>
    <t>型式</t>
    <rPh sb="0" eb="2">
      <t>ケイシキ</t>
    </rPh>
    <phoneticPr fontId="3"/>
  </si>
  <si>
    <t>施設の内訳</t>
    <rPh sb="0" eb="2">
      <t>シセツ</t>
    </rPh>
    <rPh sb="3" eb="5">
      <t>ウチワケ</t>
    </rPh>
    <phoneticPr fontId="3"/>
  </si>
  <si>
    <t>トンネル非常用施設</t>
    <rPh sb="4" eb="7">
      <t>ヒジョウヨウ</t>
    </rPh>
    <rPh sb="7" eb="9">
      <t>シセツ</t>
    </rPh>
    <phoneticPr fontId="3"/>
  </si>
  <si>
    <t>舗装</t>
    <rPh sb="0" eb="2">
      <t>ホソウ</t>
    </rPh>
    <phoneticPr fontId="3"/>
  </si>
  <si>
    <t>完成年月日</t>
    <rPh sb="0" eb="2">
      <t>カンセイ</t>
    </rPh>
    <rPh sb="2" eb="5">
      <t>ネンガッピ</t>
    </rPh>
    <phoneticPr fontId="7"/>
  </si>
  <si>
    <t>ｍ</t>
    <phoneticPr fontId="7"/>
  </si>
  <si>
    <t>L=</t>
    <phoneticPr fontId="7"/>
  </si>
  <si>
    <t>トンネル延長</t>
    <phoneticPr fontId="7"/>
  </si>
  <si>
    <t>作成年月日</t>
    <rPh sb="0" eb="2">
      <t>サクセイ</t>
    </rPh>
    <rPh sb="2" eb="5">
      <t>ネンガッピ</t>
    </rPh>
    <phoneticPr fontId="7"/>
  </si>
  <si>
    <t>作成者</t>
    <rPh sb="0" eb="3">
      <t>サクセイシャ</t>
    </rPh>
    <phoneticPr fontId="7"/>
  </si>
  <si>
    <t>代替路の有無</t>
  </si>
  <si>
    <t>緊急輸送道路</t>
  </si>
  <si>
    <t>路線名</t>
    <phoneticPr fontId="7"/>
  </si>
  <si>
    <t>トンネルID</t>
    <phoneticPr fontId="8"/>
  </si>
  <si>
    <t>(m)</t>
    <phoneticPr fontId="3"/>
  </si>
  <si>
    <t>(m)</t>
    <phoneticPr fontId="3"/>
  </si>
  <si>
    <t>(m)</t>
    <phoneticPr fontId="3"/>
  </si>
  <si>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</si>
  <si>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</si>
  <si>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</si>
  <si>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</si>
  <si>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</si>
  <si>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</si>
  <si>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</si>
  <si>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</si>
  <si>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</si>
  <si>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3"/>
  </si>
  <si>
    <t>終点側</t>
    <rPh sb="0" eb="2">
      <t>シュウテン</t>
    </rPh>
    <rPh sb="2" eb="3">
      <t>ガワ</t>
    </rPh>
    <phoneticPr fontId="3"/>
  </si>
  <si>
    <t>起点側</t>
    <rPh sb="0" eb="2">
      <t>キテン</t>
    </rPh>
    <rPh sb="2" eb="3">
      <t>ガワ</t>
    </rPh>
    <phoneticPr fontId="3"/>
  </si>
  <si>
    <t>その他附属物等</t>
    <rPh sb="2" eb="3">
      <t>タ</t>
    </rPh>
    <rPh sb="3" eb="6">
      <t>フゾクブツ</t>
    </rPh>
    <rPh sb="6" eb="7">
      <t>トウ</t>
    </rPh>
    <phoneticPr fontId="7"/>
  </si>
  <si>
    <t>換気施設</t>
    <rPh sb="0" eb="2">
      <t>カンキ</t>
    </rPh>
    <rPh sb="2" eb="4">
      <t>シセツ</t>
    </rPh>
    <phoneticPr fontId="3"/>
  </si>
  <si>
    <t>非常用施設</t>
    <rPh sb="0" eb="3">
      <t>ヒジョウヨウ</t>
    </rPh>
    <rPh sb="3" eb="5">
      <t>シセツ</t>
    </rPh>
    <phoneticPr fontId="3"/>
  </si>
  <si>
    <t>照明施設</t>
    <rPh sb="0" eb="2">
      <t>ショウメイ</t>
    </rPh>
    <rPh sb="2" eb="4">
      <t>シセツ</t>
    </rPh>
    <phoneticPr fontId="3"/>
  </si>
  <si>
    <t>トンネル本体工</t>
    <rPh sb="4" eb="7">
      <t>ホンタイコウ</t>
    </rPh>
    <phoneticPr fontId="3"/>
  </si>
  <si>
    <t>追加距離</t>
    <rPh sb="0" eb="1">
      <t>ツイカ</t>
    </rPh>
    <rPh sb="1" eb="3">
      <t>キョリ</t>
    </rPh>
    <phoneticPr fontId="3"/>
  </si>
  <si>
    <t>ｽﾊﾟﾝ長</t>
    <rPh sb="4" eb="5">
      <t>チョウ</t>
    </rPh>
    <phoneticPr fontId="3"/>
  </si>
  <si>
    <t>覆工
ｽﾊﾟﾝ
番号</t>
    <rPh sb="0" eb="2">
      <t>フッコウ</t>
    </rPh>
    <rPh sb="8" eb="10">
      <t>バンゴウ</t>
    </rPh>
    <phoneticPr fontId="3"/>
  </si>
  <si>
    <t>路線名</t>
    <phoneticPr fontId="7"/>
  </si>
  <si>
    <t>フリガナ</t>
    <phoneticPr fontId="3"/>
  </si>
  <si>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</si>
  <si>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3"/>
  </si>
  <si>
    <t>通話型通報設備</t>
    <rPh sb="0" eb="2">
      <t>ツウワ</t>
    </rPh>
    <rPh sb="2" eb="3">
      <t>ガタ</t>
    </rPh>
    <rPh sb="3" eb="5">
      <t>ツウホウ</t>
    </rPh>
    <rPh sb="5" eb="7">
      <t>セツビ</t>
    </rPh>
    <phoneticPr fontId="3"/>
  </si>
  <si>
    <t>消火栓設備</t>
    <rPh sb="0" eb="1">
      <t>ケ</t>
    </rPh>
    <rPh sb="1" eb="2">
      <t>ヒ</t>
    </rPh>
    <rPh sb="2" eb="3">
      <t>セン</t>
    </rPh>
    <rPh sb="3" eb="5">
      <t>セツビ</t>
    </rPh>
    <phoneticPr fontId="3"/>
  </si>
  <si>
    <t>誘導表示設備</t>
    <rPh sb="0" eb="2">
      <t>ユウドウ</t>
    </rPh>
    <rPh sb="2" eb="4">
      <t>ヒョウジ</t>
    </rPh>
    <rPh sb="4" eb="6">
      <t>セツビ</t>
    </rPh>
    <phoneticPr fontId="3"/>
  </si>
  <si>
    <t>給水栓設備</t>
    <rPh sb="0" eb="1">
      <t>キュウ</t>
    </rPh>
    <rPh sb="1" eb="2">
      <t>ミズ</t>
    </rPh>
    <rPh sb="2" eb="3">
      <t>セン</t>
    </rPh>
    <rPh sb="3" eb="5">
      <t>セツビ</t>
    </rPh>
    <phoneticPr fontId="3"/>
  </si>
  <si>
    <t>監視設備</t>
    <rPh sb="0" eb="2">
      <t>カンシ</t>
    </rPh>
    <rPh sb="2" eb="4">
      <t>セツビ</t>
    </rPh>
    <phoneticPr fontId="3"/>
  </si>
  <si>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</si>
  <si>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</si>
  <si>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3"/>
  </si>
  <si>
    <t>■トンネル台帳  トンネル諸元、非常用施設諸元　【様式A-1】</t>
    <rPh sb="5" eb="7">
      <t>ダイチョウ</t>
    </rPh>
    <rPh sb="25" eb="27">
      <t>ヨウシキ</t>
    </rPh>
    <phoneticPr fontId="3"/>
  </si>
  <si>
    <t>■トンネル台帳 　トンネル情報一覧表　【様式A-2】</t>
    <rPh sb="5" eb="7">
      <t>ダイチョウ</t>
    </rPh>
    <rPh sb="13" eb="15">
      <t>ジョウホウ</t>
    </rPh>
    <rPh sb="15" eb="17">
      <t>イチラン</t>
    </rPh>
    <rPh sb="17" eb="18">
      <t>ヒョウ</t>
    </rPh>
    <rPh sb="20" eb="22">
      <t>ヨウシキ</t>
    </rPh>
    <phoneticPr fontId="3"/>
  </si>
  <si>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</si>
  <si>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</si>
  <si>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</si>
  <si>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</si>
  <si>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</si>
  <si>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</si>
  <si>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</si>
  <si>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圧ざ</t>
    <rPh sb="0" eb="1">
      <t>アツ</t>
    </rPh>
    <phoneticPr fontId="8"/>
  </si>
  <si>
    <t>ひび割れ</t>
    <rPh sb="2" eb="3">
      <t>ワ</t>
    </rPh>
    <phoneticPr fontId="8"/>
  </si>
  <si>
    <t>沈下</t>
    <rPh sb="0" eb="2">
      <t>チンカ</t>
    </rPh>
    <phoneticPr fontId="8"/>
  </si>
  <si>
    <t>その他</t>
    <rPh sb="2" eb="3">
      <t>タ</t>
    </rPh>
    <phoneticPr fontId="8"/>
  </si>
  <si>
    <t>漏水</t>
    <rPh sb="0" eb="2">
      <t>ロウスイ</t>
    </rPh>
    <phoneticPr fontId="8"/>
  </si>
  <si>
    <t>滞水</t>
    <rPh sb="0" eb="2">
      <t>タイスイ</t>
    </rPh>
    <phoneticPr fontId="8"/>
  </si>
  <si>
    <t>土砂流出</t>
    <rPh sb="0" eb="4">
      <t>ドシャリュウシュツ</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</si>
  <si>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</si>
  <si>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</si>
  <si>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</si>
  <si>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</si>
  <si>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</si>
  <si>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</si>
  <si>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</si>
  <si>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鋼材腐食</t>
    <rPh sb="0" eb="4">
      <t>コウザイフショク</t>
    </rPh>
    <phoneticPr fontId="8"/>
  </si>
  <si>
    <t>つらら,側氷</t>
    <rPh sb="4" eb="5">
      <t>ソク</t>
    </rPh>
    <rPh sb="5" eb="6">
      <t>コオリ</t>
    </rPh>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</si>
  <si>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</si>
  <si>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</si>
  <si>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</si>
  <si>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</si>
  <si>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</si>
  <si>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監査歩路</t>
    <rPh sb="0" eb="2">
      <t>カンサ</t>
    </rPh>
    <rPh sb="2" eb="3">
      <t>ホ</t>
    </rPh>
    <rPh sb="3" eb="4">
      <t>ロ</t>
    </rPh>
    <phoneticPr fontId="8"/>
  </si>
  <si>
    <t>側溝</t>
    <rPh sb="0" eb="2">
      <t>ソッコウ</t>
    </rPh>
    <phoneticPr fontId="8"/>
  </si>
  <si>
    <t>監視員通路</t>
    <rPh sb="0" eb="5">
      <t>カンシインツウロ</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</si>
  <si>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</si>
  <si>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</si>
  <si>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</si>
  <si>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</si>
  <si>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</si>
  <si>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</si>
  <si>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</si>
  <si>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</si>
  <si>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</si>
  <si>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</si>
  <si>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</si>
  <si>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</si>
  <si>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</si>
  <si>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</si>
  <si>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</si>
  <si>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</si>
  <si>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</si>
  <si>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</si>
  <si>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警報表示版</t>
    <rPh sb="0" eb="2">
      <t>ケイホウ</t>
    </rPh>
    <rPh sb="2" eb="4">
      <t>ヒョウジ</t>
    </rPh>
    <rPh sb="4" eb="5">
      <t>バン</t>
    </rPh>
    <phoneticPr fontId="8"/>
  </si>
  <si>
    <t>点滅灯</t>
    <rPh sb="0" eb="2">
      <t>テンメツ</t>
    </rPh>
    <rPh sb="2" eb="3">
      <t>トウ</t>
    </rPh>
    <phoneticPr fontId="8"/>
  </si>
  <si>
    <t>音信号発生器</t>
    <rPh sb="0" eb="1">
      <t>オト</t>
    </rPh>
    <rPh sb="1" eb="3">
      <t>シンゴウ</t>
    </rPh>
    <rPh sb="3" eb="6">
      <t>ハッセイキ</t>
    </rPh>
    <phoneticPr fontId="8"/>
  </si>
  <si>
    <t>消火器</t>
    <rPh sb="0" eb="3">
      <t>ショウカキ</t>
    </rPh>
    <phoneticPr fontId="8"/>
  </si>
  <si>
    <t>無線通信補助設備</t>
    <rPh sb="0" eb="2">
      <t>ムセン</t>
    </rPh>
    <rPh sb="2" eb="4">
      <t>ツウシン</t>
    </rPh>
    <rPh sb="4" eb="6">
      <t>ホジョ</t>
    </rPh>
    <rPh sb="6" eb="8">
      <t>セツビ</t>
    </rPh>
    <phoneticPr fontId="8"/>
  </si>
  <si>
    <t>標識</t>
    <rPh sb="0" eb="2">
      <t>ヒョウシキ</t>
    </rPh>
    <phoneticPr fontId="8"/>
  </si>
  <si>
    <t>吸音板</t>
    <rPh sb="0" eb="3">
      <t>キュウオンバン</t>
    </rPh>
    <phoneticPr fontId="8"/>
  </si>
  <si>
    <t>附属物本体</t>
    <rPh sb="0" eb="2">
      <t>フゾク</t>
    </rPh>
    <rPh sb="2" eb="3">
      <t>ブツ</t>
    </rPh>
    <rPh sb="3" eb="5">
      <t>ホンタイ</t>
    </rPh>
    <phoneticPr fontId="8"/>
  </si>
  <si>
    <t>ボルト・ﾅｯﾄ・アンカー類</t>
    <rPh sb="12" eb="13">
      <t>ルイ</t>
    </rPh>
    <phoneticPr fontId="8"/>
  </si>
  <si>
    <t>破断</t>
    <rPh sb="0" eb="2">
      <t>ハダン</t>
    </rPh>
    <phoneticPr fontId="8"/>
  </si>
  <si>
    <t>緩み，脱落</t>
    <rPh sb="0" eb="1">
      <t>ユル</t>
    </rPh>
    <rPh sb="3" eb="5">
      <t>ダツラク</t>
    </rPh>
    <phoneticPr fontId="8"/>
  </si>
  <si>
    <t>腐食</t>
    <rPh sb="0" eb="2">
      <t>フショク</t>
    </rPh>
    <phoneticPr fontId="8"/>
  </si>
  <si>
    <t>変形，欠損</t>
    <rPh sb="0" eb="2">
      <t>ヘンケイ</t>
    </rPh>
    <rPh sb="3" eb="5">
      <t>ケッソン</t>
    </rPh>
    <phoneticPr fontId="8"/>
  </si>
  <si>
    <t>がたつき</t>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</si>
  <si>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</si>
  <si>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</si>
  <si>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</si>
  <si>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</si>
  <si>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</si>
  <si>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</si>
  <si>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</si>
  <si>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様式C-2</t>
    <rPh sb="0" eb="2">
      <t>ヨウシキ</t>
    </rPh>
    <phoneticPr fontId="8"/>
  </si>
  <si>
    <t>対策区分の判定</t>
    <rPh sb="0" eb="2">
      <t>タイサク</t>
    </rPh>
    <rPh sb="2" eb="4">
      <t>クブン</t>
    </rPh>
    <rPh sb="5" eb="7">
      <t>ハンテイ</t>
    </rPh>
    <phoneticPr fontId="8"/>
  </si>
  <si>
    <t>Ⅰ</t>
    <phoneticPr fontId="8"/>
  </si>
  <si>
    <t>Ⅱ</t>
    <phoneticPr fontId="8"/>
  </si>
  <si>
    <t>Ⅱa</t>
    <phoneticPr fontId="8"/>
  </si>
  <si>
    <t>Ⅱb</t>
    <phoneticPr fontId="8"/>
  </si>
  <si>
    <t>Ⅲ</t>
    <phoneticPr fontId="8"/>
  </si>
  <si>
    <t>Ⅳ</t>
    <phoneticPr fontId="8"/>
  </si>
  <si>
    <t>健全性</t>
    <rPh sb="0" eb="3">
      <t>ケンゼンセイ</t>
    </rPh>
    <phoneticPr fontId="8"/>
  </si>
  <si>
    <t>様式D-3</t>
    <rPh sb="0" eb="2">
      <t>ヨウシキ</t>
    </rPh>
    <phoneticPr fontId="8"/>
  </si>
  <si>
    <t>通話型通報設備</t>
    <rPh sb="0" eb="2">
      <t>ツウワ</t>
    </rPh>
    <rPh sb="2" eb="3">
      <t>ガタ</t>
    </rPh>
    <rPh sb="3" eb="5">
      <t>ツウホウ</t>
    </rPh>
    <rPh sb="5" eb="7">
      <t>セツビ</t>
    </rPh>
    <phoneticPr fontId="8"/>
  </si>
  <si>
    <t>操作型通報設備</t>
    <rPh sb="0" eb="2">
      <t>ソウサ</t>
    </rPh>
    <rPh sb="2" eb="3">
      <t>ガタ</t>
    </rPh>
    <rPh sb="3" eb="5">
      <t>ツウホウ</t>
    </rPh>
    <rPh sb="5" eb="7">
      <t>セツビ</t>
    </rPh>
    <phoneticPr fontId="8"/>
  </si>
  <si>
    <t>自動通報設備</t>
    <rPh sb="0" eb="2">
      <t>ジドウ</t>
    </rPh>
    <rPh sb="2" eb="4">
      <t>ツウホウ</t>
    </rPh>
    <rPh sb="4" eb="6">
      <t>セツビ</t>
    </rPh>
    <phoneticPr fontId="8"/>
  </si>
  <si>
    <t>監視設備(CCTV)</t>
    <rPh sb="0" eb="2">
      <t>カンシ</t>
    </rPh>
    <rPh sb="2" eb="4">
      <t>セツビ</t>
    </rPh>
    <phoneticPr fontId="8"/>
  </si>
  <si>
    <t>給水栓設備</t>
    <rPh sb="0" eb="3">
      <t>キュウスイセン</t>
    </rPh>
    <rPh sb="3" eb="5">
      <t>セツビ</t>
    </rPh>
    <phoneticPr fontId="8"/>
  </si>
  <si>
    <t>消火栓設備</t>
    <rPh sb="0" eb="3">
      <t>ショウカセン</t>
    </rPh>
    <rPh sb="3" eb="5">
      <t>セツビ</t>
    </rPh>
    <phoneticPr fontId="8"/>
  </si>
  <si>
    <t>誘導表示施設</t>
    <rPh sb="0" eb="2">
      <t>ユウドウ</t>
    </rPh>
    <rPh sb="2" eb="4">
      <t>ヒョウジ</t>
    </rPh>
    <rPh sb="4" eb="6">
      <t>シセツ</t>
    </rPh>
    <phoneticPr fontId="8"/>
  </si>
  <si>
    <t>避難情報提供設備</t>
    <rPh sb="0" eb="2">
      <t>ヒナン</t>
    </rPh>
    <rPh sb="2" eb="4">
      <t>ジョウホウ</t>
    </rPh>
    <rPh sb="4" eb="6">
      <t>テイキョウ</t>
    </rPh>
    <rPh sb="6" eb="8">
      <t>セツビ</t>
    </rPh>
    <phoneticPr fontId="8"/>
  </si>
  <si>
    <t>部位区分</t>
  </si>
  <si>
    <t>変状区分</t>
  </si>
  <si>
    <t>変状種類</t>
  </si>
  <si>
    <t>対策区分</t>
  </si>
  <si>
    <t>健全性</t>
  </si>
  <si>
    <t>調査の要否</t>
  </si>
  <si>
    <t>措置の要否</t>
  </si>
  <si>
    <t>実施有無</t>
  </si>
  <si>
    <t>氷盤</t>
    <rPh sb="0" eb="2">
      <t>コオリバン</t>
    </rPh>
    <phoneticPr fontId="8"/>
  </si>
  <si>
    <t>㎡</t>
    <phoneticPr fontId="8"/>
  </si>
  <si>
    <t>非常用施設</t>
    <rPh sb="0" eb="3">
      <t>ヒジョウヨウ</t>
    </rPh>
    <rPh sb="3" eb="5">
      <t>シセツ</t>
    </rPh>
    <phoneticPr fontId="8"/>
  </si>
  <si>
    <t>亀裂</t>
    <rPh sb="0" eb="2">
      <t>キレツ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</si>
  <si>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</si>
  <si>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</si>
  <si>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</si>
  <si>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</si>
  <si>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</si>
  <si>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</si>
  <si>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</si>
  <si>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</si>
  <si>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</si>
  <si>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</si>
  <si>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</si>
  <si>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</si>
  <si>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</si>
  <si>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</si>
  <si>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</si>
  <si>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トンネル工法</t>
    <rPh sb="4" eb="6">
      <t>コウホウ</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</si>
  <si>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</si>
  <si>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</si>
  <si>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</si>
  <si>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</si>
  <si>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</si>
  <si>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</si>
  <si>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</si>
  <si>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</si>
  <si>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</si>
  <si>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</si>
  <si>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</si>
  <si>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トンネル区分</t>
    <rPh sb="4" eb="6">
      <t>クブン</t>
    </rPh>
    <phoneticPr fontId="3"/>
  </si>
  <si>
    <t>緊急輸送路</t>
    <rPh sb="0" eb="2">
      <t>キンキュウ</t>
    </rPh>
    <rPh sb="2" eb="5">
      <t>ユソウロ</t>
    </rPh>
    <phoneticPr fontId="8"/>
  </si>
  <si>
    <t>代替路</t>
    <rPh sb="0" eb="2">
      <t>ダイガ</t>
    </rPh>
    <rPh sb="2" eb="3">
      <t>ロ</t>
    </rPh>
    <phoneticPr fontId="8"/>
  </si>
  <si>
    <t>無</t>
    <rPh sb="0" eb="1">
      <t>ナシ</t>
    </rPh>
    <phoneticPr fontId="8"/>
  </si>
  <si>
    <t>様式A～B</t>
    <rPh sb="0" eb="2">
      <t>ヨウシキ</t>
    </rPh>
    <phoneticPr fontId="8"/>
  </si>
  <si>
    <t>補強・補修材の破損</t>
    <rPh sb="0" eb="2">
      <t>ホキョウ</t>
    </rPh>
    <rPh sb="3" eb="5">
      <t>ホシュウ</t>
    </rPh>
    <rPh sb="5" eb="6">
      <t>ザイ</t>
    </rPh>
    <rPh sb="7" eb="9">
      <t>ハソン</t>
    </rPh>
    <phoneticPr fontId="8"/>
  </si>
  <si>
    <t>補強・補修材の破損</t>
    <rPh sb="0" eb="2">
      <t>ホキョウ</t>
    </rPh>
    <rPh sb="3" eb="6">
      <t>ホシュウザイ</t>
    </rPh>
    <rPh sb="7" eb="9">
      <t>ハソン</t>
    </rPh>
    <phoneticPr fontId="8"/>
  </si>
  <si>
    <t>－</t>
    <phoneticPr fontId="8"/>
  </si>
  <si>
    <t>その他</t>
    <rPh sb="2" eb="3">
      <t>タ</t>
    </rPh>
    <phoneticPr fontId="8"/>
  </si>
  <si>
    <t>その他施設</t>
    <rPh sb="2" eb="3">
      <t>タ</t>
    </rPh>
    <rPh sb="3" eb="5">
      <t>シセツ</t>
    </rPh>
    <phoneticPr fontId="8"/>
  </si>
  <si>
    <t>天井板取付部材</t>
    <rPh sb="0" eb="2">
      <t>テンジョウ</t>
    </rPh>
    <rPh sb="2" eb="3">
      <t>イタ</t>
    </rPh>
    <rPh sb="3" eb="4">
      <t>ト</t>
    </rPh>
    <rPh sb="4" eb="5">
      <t>ツ</t>
    </rPh>
    <rPh sb="5" eb="7">
      <t>ブザイ</t>
    </rPh>
    <phoneticPr fontId="8"/>
  </si>
  <si>
    <t>内装板取付部材</t>
    <rPh sb="0" eb="2">
      <t>ナイソウ</t>
    </rPh>
    <rPh sb="2" eb="3">
      <t>イタ</t>
    </rPh>
    <rPh sb="3" eb="4">
      <t>ト</t>
    </rPh>
    <rPh sb="4" eb="5">
      <t>ツ</t>
    </rPh>
    <rPh sb="5" eb="7">
      <t>ブザイ</t>
    </rPh>
    <phoneticPr fontId="8"/>
  </si>
  <si>
    <t>様式C-1-1(本体工)、C-2、D-1-1、D-3</t>
    <rPh sb="0" eb="2">
      <t>ヨウシキ</t>
    </rPh>
    <rPh sb="8" eb="11">
      <t>ホンタイコウ</t>
    </rPh>
    <phoneticPr fontId="8"/>
  </si>
  <si>
    <t>うき・はく離</t>
    <rPh sb="5" eb="6">
      <t>リ</t>
    </rPh>
    <phoneticPr fontId="8"/>
  </si>
  <si>
    <t>様式C-1-2（附属物）、D-1-2</t>
    <rPh sb="0" eb="2">
      <t>ヨウシキ</t>
    </rPh>
    <rPh sb="8" eb="10">
      <t>フゾク</t>
    </rPh>
    <rPh sb="10" eb="11">
      <t>ブツ</t>
    </rPh>
    <phoneticPr fontId="8"/>
  </si>
  <si>
    <t>覆工・坑門</t>
    <rPh sb="0" eb="2">
      <t>フッコウ</t>
    </rPh>
    <rPh sb="3" eb="5">
      <t>コウモン</t>
    </rPh>
    <phoneticPr fontId="8"/>
  </si>
  <si>
    <t>※　行が不足する場合は、適時、表の行を増やすこと。</t>
    <rPh sb="2" eb="3">
      <t>ギョウ</t>
    </rPh>
    <rPh sb="4" eb="6">
      <t>フソク</t>
    </rPh>
    <rPh sb="8" eb="10">
      <t>バアイ</t>
    </rPh>
    <phoneticPr fontId="8"/>
  </si>
  <si>
    <t>変形、移動</t>
    <rPh sb="0" eb="2">
      <t>ヘンケイ</t>
    </rPh>
    <rPh sb="3" eb="5">
      <t>イドウ</t>
    </rPh>
    <phoneticPr fontId="8"/>
  </si>
  <si>
    <t>巻厚の不足または減少，背面空洞</t>
    <rPh sb="0" eb="1">
      <t>マ</t>
    </rPh>
    <rPh sb="1" eb="2">
      <t>アツ</t>
    </rPh>
    <rPh sb="3" eb="5">
      <t>フソク</t>
    </rPh>
    <rPh sb="8" eb="10">
      <t>ゲンショウ</t>
    </rPh>
    <rPh sb="11" eb="13">
      <t>ハイメン</t>
    </rPh>
    <rPh sb="13" eb="15">
      <t>クウドウ</t>
    </rPh>
    <phoneticPr fontId="8"/>
  </si>
  <si>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3"/>
  </si>
  <si>
    <t>対策区分判定Ⅰ</t>
    <rPh sb="0" eb="2">
      <t>タイサク</t>
    </rPh>
    <rPh sb="2" eb="4">
      <t>クブン</t>
    </rPh>
    <rPh sb="4" eb="6">
      <t>ハンテイ</t>
    </rPh>
    <phoneticPr fontId="8"/>
  </si>
  <si>
    <t>対策区分判定Ⅱa</t>
    <phoneticPr fontId="8"/>
  </si>
  <si>
    <t>対策区分判定Ⅱb</t>
    <phoneticPr fontId="8"/>
  </si>
  <si>
    <t>対策区分判定Ⅲ</t>
    <phoneticPr fontId="8"/>
  </si>
  <si>
    <t>対策区分判定Ⅳ</t>
    <phoneticPr fontId="8"/>
  </si>
  <si>
    <t>－</t>
  </si>
  <si>
    <t>オオミネトンネル</t>
  </si>
  <si>
    <t>大嶺トンネル</t>
  </si>
  <si>
    <t>一般国道435号</t>
  </si>
  <si>
    <t>山口県宇部土木建築事務所</t>
  </si>
  <si>
    <t>有</t>
  </si>
  <si>
    <t>山口県美祢市大嶺町西分</t>
  </si>
  <si>
    <t>無料</t>
  </si>
  <si>
    <t>-</t>
  </si>
  <si>
    <t>平成5年</t>
  </si>
  <si>
    <t>D</t>
  </si>
  <si>
    <t>覆工（内装なし）</t>
  </si>
  <si>
    <t>面壁型</t>
  </si>
  <si>
    <t>コンクリート系</t>
  </si>
  <si>
    <t>自然排水</t>
  </si>
  <si>
    <t>自然換気</t>
  </si>
  <si>
    <t>*</t>
  </si>
  <si>
    <t>PS</t>
  </si>
  <si>
    <t>PE</t>
  </si>
  <si>
    <t>応用地質株式会社</t>
  </si>
  <si>
    <t>応用地質株式会社</t>
    <rPh sb="0" eb="8">
      <t>オウヨウチシツカブシキガイシャ</t>
    </rPh>
    <phoneticPr fontId="8"/>
  </si>
  <si>
    <t>○</t>
  </si>
  <si>
    <t>坑門（面壁型）</t>
    <rPh sb="0" eb="2">
      <t>コウモン</t>
    </rPh>
    <rPh sb="3" eb="5">
      <t>メンペキ</t>
    </rPh>
    <rPh sb="5" eb="6">
      <t>ガタ</t>
    </rPh>
    <phoneticPr fontId="8"/>
  </si>
  <si>
    <t>山口県美祢市大嶺町西分</t>
    <phoneticPr fontId="8"/>
  </si>
  <si>
    <t>LED</t>
    <phoneticPr fontId="8"/>
  </si>
  <si>
    <t>■定期点検記録様式　トンネル変状・異常箇所写真位置図　【様式B】</t>
    <rPh sb="1" eb="3">
      <t>テイキ</t>
    </rPh>
    <rPh sb="3" eb="5">
      <t>テンケン</t>
    </rPh>
    <rPh sb="5" eb="7">
      <t>キロク</t>
    </rPh>
    <rPh sb="7" eb="9">
      <t>ヨウシキ</t>
    </rPh>
    <rPh sb="17" eb="19">
      <t>イジョウ</t>
    </rPh>
    <phoneticPr fontId="3"/>
  </si>
  <si>
    <t>トンネルID</t>
    <phoneticPr fontId="3"/>
  </si>
  <si>
    <t>Ⅰ</t>
  </si>
  <si>
    <t>あり</t>
    <phoneticPr fontId="8"/>
  </si>
  <si>
    <t>陸上トンネル 掘進工法</t>
    <phoneticPr fontId="8"/>
  </si>
  <si>
    <t>緊急輸送道路</t>
    <rPh sb="0" eb="2">
      <t>キンキュウ</t>
    </rPh>
    <rPh sb="2" eb="4">
      <t>ユソウ</t>
    </rPh>
    <rPh sb="4" eb="6">
      <t>ドウロ</t>
    </rPh>
    <phoneticPr fontId="3"/>
  </si>
  <si>
    <t>あり</t>
  </si>
  <si>
    <t>Ⅱ</t>
  </si>
  <si>
    <t>なし</t>
    <phoneticPr fontId="8"/>
  </si>
  <si>
    <t>陸上トンネル 開削工法</t>
    <phoneticPr fontId="8"/>
  </si>
  <si>
    <t>代替路の有無</t>
    <rPh sb="0" eb="2">
      <t>ダイガエ</t>
    </rPh>
    <rPh sb="2" eb="3">
      <t>ロ</t>
    </rPh>
    <rPh sb="4" eb="6">
      <t>ウム</t>
    </rPh>
    <phoneticPr fontId="3"/>
  </si>
  <si>
    <t>Ⅲ</t>
  </si>
  <si>
    <t>陸上トンネル その他</t>
    <phoneticPr fontId="8"/>
  </si>
  <si>
    <t>定期点検業者</t>
    <rPh sb="0" eb="2">
      <t>テイキ</t>
    </rPh>
    <rPh sb="2" eb="4">
      <t>テンケン</t>
    </rPh>
    <rPh sb="4" eb="6">
      <t>ギョウシャ</t>
    </rPh>
    <phoneticPr fontId="7"/>
  </si>
  <si>
    <t>定期点検年月日</t>
    <rPh sb="0" eb="2">
      <t>テイキ</t>
    </rPh>
    <rPh sb="2" eb="4">
      <t>テンケン</t>
    </rPh>
    <rPh sb="4" eb="7">
      <t>ネンガッピ</t>
    </rPh>
    <phoneticPr fontId="7"/>
  </si>
  <si>
    <t>Ⅳ</t>
  </si>
  <si>
    <t>水底トンネル 掘進工法</t>
    <phoneticPr fontId="8"/>
  </si>
  <si>
    <t>定期点検者名</t>
    <rPh sb="0" eb="2">
      <t>テイキ</t>
    </rPh>
    <rPh sb="2" eb="4">
      <t>テンケン</t>
    </rPh>
    <rPh sb="4" eb="5">
      <t>シャ</t>
    </rPh>
    <rPh sb="5" eb="6">
      <t>メイ</t>
    </rPh>
    <phoneticPr fontId="7"/>
  </si>
  <si>
    <t>太田　裕之</t>
  </si>
  <si>
    <t>陸上トンネル（掘進工法）</t>
  </si>
  <si>
    <t>水底トンネル 沈埋工法</t>
    <phoneticPr fontId="8"/>
  </si>
  <si>
    <t>起点</t>
    <rPh sb="0" eb="2">
      <t>キテン</t>
    </rPh>
    <phoneticPr fontId="7"/>
  </si>
  <si>
    <t>緯度</t>
    <rPh sb="0" eb="2">
      <t>イド</t>
    </rPh>
    <phoneticPr fontId="7"/>
  </si>
  <si>
    <t>34°10′07.60″</t>
  </si>
  <si>
    <t>変状・異常
箇所数合計</t>
    <rPh sb="0" eb="2">
      <t>ヘンジョウ</t>
    </rPh>
    <rPh sb="3" eb="5">
      <t>イジョウ</t>
    </rPh>
    <rPh sb="6" eb="9">
      <t>カショスウ</t>
    </rPh>
    <rPh sb="9" eb="11">
      <t>ゴウケイ</t>
    </rPh>
    <phoneticPr fontId="7"/>
  </si>
  <si>
    <t>トンネル
本体工</t>
    <rPh sb="5" eb="7">
      <t>ホンタイ</t>
    </rPh>
    <rPh sb="7" eb="8">
      <t>コウ</t>
    </rPh>
    <phoneticPr fontId="7"/>
  </si>
  <si>
    <t>材質劣化</t>
    <rPh sb="0" eb="2">
      <t>ザイシツ</t>
    </rPh>
    <rPh sb="2" eb="4">
      <t>レッカ</t>
    </rPh>
    <phoneticPr fontId="7"/>
  </si>
  <si>
    <t>Ⅱ</t>
    <phoneticPr fontId="7"/>
  </si>
  <si>
    <t>Ⅲ</t>
    <phoneticPr fontId="7"/>
  </si>
  <si>
    <t>Ⅳ</t>
    <phoneticPr fontId="7"/>
  </si>
  <si>
    <t>トンネル毎
の健全性</t>
    <rPh sb="4" eb="5">
      <t>ゴト</t>
    </rPh>
    <rPh sb="7" eb="10">
      <t>ケンゼンセイ</t>
    </rPh>
    <phoneticPr fontId="7"/>
  </si>
  <si>
    <t>附属物の
取付状態</t>
    <phoneticPr fontId="7"/>
  </si>
  <si>
    <r>
      <t xml:space="preserve">◯
</t>
    </r>
    <r>
      <rPr>
        <sz val="9"/>
        <rFont val="HGSｺﾞｼｯｸM"/>
        <family val="3"/>
        <charset val="128"/>
      </rPr>
      <t>（応急措置後）</t>
    </r>
    <phoneticPr fontId="8"/>
  </si>
  <si>
    <t>水底トンネル 開削工法</t>
    <phoneticPr fontId="8"/>
  </si>
  <si>
    <t>水底トンネル その他</t>
    <phoneticPr fontId="8"/>
  </si>
  <si>
    <t>経度</t>
    <rPh sb="0" eb="2">
      <t>ケイド</t>
    </rPh>
    <phoneticPr fontId="7"/>
  </si>
  <si>
    <t>131°10′16.60″</t>
  </si>
  <si>
    <t>漏水</t>
    <rPh sb="0" eb="2">
      <t>ロウスイ</t>
    </rPh>
    <phoneticPr fontId="7"/>
  </si>
  <si>
    <t>終点</t>
    <rPh sb="0" eb="2">
      <t>シュウテン</t>
    </rPh>
    <phoneticPr fontId="7"/>
  </si>
  <si>
    <t>✕</t>
    <phoneticPr fontId="8"/>
  </si>
  <si>
    <t>外力</t>
    <rPh sb="0" eb="2">
      <t>ガイリョク</t>
    </rPh>
    <phoneticPr fontId="7"/>
  </si>
  <si>
    <t>131°10′03.70″</t>
  </si>
  <si>
    <t>トンネル変状・異常箇所写真位置図</t>
    <rPh sb="4" eb="6">
      <t>ヘンジョウ</t>
    </rPh>
    <rPh sb="7" eb="9">
      <t>イジョウ</t>
    </rPh>
    <rPh sb="9" eb="11">
      <t>カショ</t>
    </rPh>
    <rPh sb="11" eb="13">
      <t>シャシン</t>
    </rPh>
    <rPh sb="13" eb="16">
      <t>イチズ</t>
    </rPh>
    <phoneticPr fontId="7"/>
  </si>
  <si>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7"/>
  </si>
  <si>
    <t>※1　トンネル本体工の変状数は、材質劣化、漏水に起因するものは変状単位で、外力に起因するものはスパン単位で計上すること。</t>
    <phoneticPr fontId="7"/>
  </si>
  <si>
    <t>※2　本体工の変状に対しては、健全性の判定区分Ⅱ～Ⅳについて添付すること。また、点検前に実施された措置によりⅠと判定された箇所も添付すること。</t>
    <rPh sb="3" eb="5">
      <t>ホンタイ</t>
    </rPh>
    <rPh sb="5" eb="6">
      <t>コウ</t>
    </rPh>
    <rPh sb="7" eb="9">
      <t>ヘンジョウ</t>
    </rPh>
    <rPh sb="10" eb="11">
      <t>タイ</t>
    </rPh>
    <rPh sb="15" eb="17">
      <t>ケンゼン</t>
    </rPh>
    <phoneticPr fontId="7"/>
  </si>
  <si>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7"/>
  </si>
  <si>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7"/>
  </si>
  <si>
    <t>オオミネトンネル</t>
    <phoneticPr fontId="8"/>
  </si>
  <si>
    <t>一般国道435号</t>
    <phoneticPr fontId="8"/>
  </si>
  <si>
    <t>山口県宇部土木建築事務所</t>
    <phoneticPr fontId="8"/>
  </si>
  <si>
    <t>応用地質株式会社</t>
    <phoneticPr fontId="8"/>
  </si>
  <si>
    <t>太田　裕之</t>
    <phoneticPr fontId="8"/>
  </si>
  <si>
    <t>陸上トンネル（掘進工法）</t>
    <phoneticPr fontId="8"/>
  </si>
  <si>
    <t>34°10′07.60″</t>
    <phoneticPr fontId="8"/>
  </si>
  <si>
    <t>131°10′16.60″</t>
    <phoneticPr fontId="8"/>
  </si>
  <si>
    <t>131°10′03.70″</t>
    <phoneticPr fontId="8"/>
  </si>
  <si>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3"/>
  </si>
  <si>
    <t>定期点検業者</t>
    <rPh sb="4" eb="6">
      <t>ギョウシャ</t>
    </rPh>
    <phoneticPr fontId="3"/>
  </si>
  <si>
    <t>定期点検年月日</t>
    <rPh sb="4" eb="7">
      <t>ネンガッピ</t>
    </rPh>
    <phoneticPr fontId="3"/>
  </si>
  <si>
    <t>定期点検者名</t>
    <rPh sb="4" eb="5">
      <t>シャ</t>
    </rPh>
    <rPh sb="5" eb="6">
      <t>メイ</t>
    </rPh>
    <phoneticPr fontId="3"/>
  </si>
  <si>
    <t>定期点検結果</t>
    <rPh sb="4" eb="6">
      <t>ケッカ</t>
    </rPh>
    <phoneticPr fontId="3"/>
  </si>
  <si>
    <t>覆工
スパン
番号</t>
    <rPh sb="0" eb="2">
      <t>フッコウ</t>
    </rPh>
    <rPh sb="7" eb="9">
      <t>バンゴウ</t>
    </rPh>
    <phoneticPr fontId="3"/>
  </si>
  <si>
    <t>変状
番号</t>
    <rPh sb="0" eb="2">
      <t>ヘンジョウ</t>
    </rPh>
    <rPh sb="3" eb="5">
      <t>バンゴウ</t>
    </rPh>
    <phoneticPr fontId="3"/>
  </si>
  <si>
    <t>距離
（m）</t>
    <rPh sb="0" eb="2">
      <t>キョリ</t>
    </rPh>
    <phoneticPr fontId="3"/>
  </si>
  <si>
    <t>変状部位</t>
    <rPh sb="0" eb="2">
      <t>ヘンジョウ</t>
    </rPh>
    <rPh sb="2" eb="4">
      <t>ブイ</t>
    </rPh>
    <phoneticPr fontId="3"/>
  </si>
  <si>
    <t>変  状  の  内  容</t>
    <rPh sb="0" eb="1">
      <t>ヘン</t>
    </rPh>
    <rPh sb="3" eb="4">
      <t>ジョウ</t>
    </rPh>
    <rPh sb="9" eb="10">
      <t>ウチ</t>
    </rPh>
    <rPh sb="12" eb="13">
      <t>カタチ</t>
    </rPh>
    <phoneticPr fontId="3"/>
  </si>
  <si>
    <t>前回定期点検時の状態</t>
    <rPh sb="0" eb="2">
      <t>ゼンカイ</t>
    </rPh>
    <rPh sb="6" eb="7">
      <t>ジ</t>
    </rPh>
    <rPh sb="8" eb="10">
      <t>ジョウタイ</t>
    </rPh>
    <phoneticPr fontId="3"/>
  </si>
  <si>
    <t>今回定期点検結果</t>
    <rPh sb="0" eb="2">
      <t>コンカイ</t>
    </rPh>
    <rPh sb="6" eb="8">
      <t>ケッカ</t>
    </rPh>
    <phoneticPr fontId="3"/>
  </si>
  <si>
    <t>措置履歴</t>
    <rPh sb="0" eb="2">
      <t>ソチ</t>
    </rPh>
    <rPh sb="2" eb="4">
      <t>リレキ</t>
    </rPh>
    <phoneticPr fontId="3"/>
  </si>
  <si>
    <t>対応方針
・
特記事項</t>
    <rPh sb="0" eb="2">
      <t>タイオウ</t>
    </rPh>
    <rPh sb="2" eb="4">
      <t>ホウシン</t>
    </rPh>
    <rPh sb="7" eb="9">
      <t>トッキ</t>
    </rPh>
    <rPh sb="9" eb="11">
      <t>ジコウ</t>
    </rPh>
    <phoneticPr fontId="3"/>
  </si>
  <si>
    <t>対象箇所</t>
    <rPh sb="0" eb="2">
      <t>タイショウ</t>
    </rPh>
    <rPh sb="2" eb="4">
      <t>カショ</t>
    </rPh>
    <phoneticPr fontId="7"/>
  </si>
  <si>
    <t>部位区分</t>
    <rPh sb="0" eb="2">
      <t>ブイ</t>
    </rPh>
    <rPh sb="2" eb="4">
      <t>クブン</t>
    </rPh>
    <phoneticPr fontId="7"/>
  </si>
  <si>
    <t>変状区分</t>
    <rPh sb="0" eb="2">
      <t>ヘンジョウ</t>
    </rPh>
    <rPh sb="2" eb="4">
      <t>クブン</t>
    </rPh>
    <phoneticPr fontId="3"/>
  </si>
  <si>
    <t>変状種類</t>
    <rPh sb="0" eb="2">
      <t>ヘンジョウ</t>
    </rPh>
    <rPh sb="2" eb="4">
      <t>シュルイ</t>
    </rPh>
    <phoneticPr fontId="3"/>
  </si>
  <si>
    <t>変状の発生範囲の規模</t>
    <rPh sb="0" eb="2">
      <t>ヘンジョウ</t>
    </rPh>
    <rPh sb="3" eb="5">
      <t>ハッセイ</t>
    </rPh>
    <rPh sb="5" eb="7">
      <t>ハンイ</t>
    </rPh>
    <rPh sb="8" eb="10">
      <t>キボ</t>
    </rPh>
    <phoneticPr fontId="3"/>
  </si>
  <si>
    <t>前回定期点検時
との比較</t>
    <rPh sb="0" eb="2">
      <t>ゼンカイ</t>
    </rPh>
    <rPh sb="6" eb="7">
      <t>ジ</t>
    </rPh>
    <rPh sb="10" eb="12">
      <t>ヒカク</t>
    </rPh>
    <phoneticPr fontId="3"/>
  </si>
  <si>
    <t>状態</t>
    <rPh sb="0" eb="2">
      <t>ジョウタイ</t>
    </rPh>
    <phoneticPr fontId="3"/>
  </si>
  <si>
    <t>健全性</t>
    <rPh sb="0" eb="3">
      <t>ケンゼンセイ</t>
    </rPh>
    <phoneticPr fontId="3"/>
  </si>
  <si>
    <t>対策区分</t>
    <phoneticPr fontId="8"/>
  </si>
  <si>
    <t>調査の
要否</t>
    <rPh sb="0" eb="2">
      <t>チョウサ</t>
    </rPh>
    <rPh sb="4" eb="6">
      <t>ヨウヒ</t>
    </rPh>
    <phoneticPr fontId="3"/>
  </si>
  <si>
    <t>措置の
要否</t>
    <rPh sb="0" eb="2">
      <t>ソチ</t>
    </rPh>
    <rPh sb="4" eb="6">
      <t>ヨウヒ</t>
    </rPh>
    <phoneticPr fontId="3"/>
  </si>
  <si>
    <t>実施</t>
    <rPh sb="0" eb="2">
      <t>ジッシ</t>
    </rPh>
    <phoneticPr fontId="3"/>
  </si>
  <si>
    <t>措置の実施状況</t>
    <rPh sb="0" eb="2">
      <t>ソチ</t>
    </rPh>
    <rPh sb="3" eb="5">
      <t>ジッシ</t>
    </rPh>
    <rPh sb="5" eb="7">
      <t>ジョウキョウ</t>
    </rPh>
    <phoneticPr fontId="3"/>
  </si>
  <si>
    <t>応急措置前</t>
    <rPh sb="0" eb="2">
      <t>オウキュウ</t>
    </rPh>
    <rPh sb="2" eb="4">
      <t>ソチ</t>
    </rPh>
    <rPh sb="4" eb="5">
      <t>マエ</t>
    </rPh>
    <phoneticPr fontId="3"/>
  </si>
  <si>
    <t>応急措置後</t>
    <rPh sb="0" eb="2">
      <t>オウキュウ</t>
    </rPh>
    <rPh sb="2" eb="4">
      <t>ソチ</t>
    </rPh>
    <rPh sb="4" eb="5">
      <t>ゴ</t>
    </rPh>
    <phoneticPr fontId="3"/>
  </si>
  <si>
    <t>覆工・坑門</t>
  </si>
  <si>
    <t>横断目地（右側）</t>
  </si>
  <si>
    <t>材質劣化</t>
  </si>
  <si>
    <t>うき・はく離</t>
  </si>
  <si>
    <t>0.4m×0.05m</t>
  </si>
  <si>
    <t>進行が認められる</t>
  </si>
  <si>
    <t>Ⅱb</t>
  </si>
  <si>
    <t>否</t>
  </si>
  <si>
    <t>今回点検時叩き落し実施</t>
    <phoneticPr fontId="8"/>
  </si>
  <si>
    <t>横断目地（左側）</t>
  </si>
  <si>
    <t>0.5m×0.05m</t>
  </si>
  <si>
    <t>同程度</t>
  </si>
  <si>
    <t>対策区分判定Ⅱb</t>
  </si>
  <si>
    <t>要監視</t>
  </si>
  <si>
    <t>継続</t>
  </si>
  <si>
    <t>日常巡視</t>
  </si>
  <si>
    <t>0.2m×0.05m</t>
  </si>
  <si>
    <t>対策区分判定Ⅱa</t>
  </si>
  <si>
    <t>Ⅱa</t>
  </si>
  <si>
    <t>0.8m×0.05m</t>
  </si>
  <si>
    <t>0.3m×0.05m</t>
  </si>
  <si>
    <t>新規確認</t>
  </si>
  <si>
    <t>側壁（左側）</t>
  </si>
  <si>
    <t>外力</t>
  </si>
  <si>
    <t>ひび割れ</t>
  </si>
  <si>
    <t>0.3mm×7.4m他</t>
  </si>
  <si>
    <t>再判定</t>
    <phoneticPr fontId="8"/>
  </si>
  <si>
    <t>アーチ（天端）</t>
  </si>
  <si>
    <t>鋼材腐食</t>
  </si>
  <si>
    <t>0.1m×0.1m</t>
  </si>
  <si>
    <t>日常巡視、防錆剤塗布</t>
    <phoneticPr fontId="8"/>
  </si>
  <si>
    <t>0.5mm×10.7m</t>
  </si>
  <si>
    <t>0.15m×0.3m</t>
  </si>
  <si>
    <t>対策済み</t>
    <phoneticPr fontId="8"/>
  </si>
  <si>
    <t>はく落防止工(FRPネット)</t>
    <phoneticPr fontId="8"/>
  </si>
  <si>
    <t>アーチ（左側）</t>
  </si>
  <si>
    <t>0.1m×0.05m</t>
  </si>
  <si>
    <t>横断目地（天端）</t>
  </si>
  <si>
    <t>1.4m×0.55m</t>
  </si>
  <si>
    <t>0.3mm×2.9m他</t>
  </si>
  <si>
    <t>0.05m×0.05m</t>
  </si>
  <si>
    <t>0.5mm×3.0m他</t>
  </si>
  <si>
    <t>0.4m×0.2m</t>
  </si>
  <si>
    <t>0.05m×0.2m</t>
  </si>
  <si>
    <t>横断目地（全周）</t>
  </si>
  <si>
    <t>補強・補修材の破損</t>
  </si>
  <si>
    <t>17.6m×0.15m</t>
  </si>
  <si>
    <t>側壁（右側）</t>
  </si>
  <si>
    <t>漏水</t>
  </si>
  <si>
    <t>0.6m×0.05m</t>
  </si>
  <si>
    <t>5.3m×1.2m</t>
  </si>
  <si>
    <t>0.2mm×3.4m他</t>
  </si>
  <si>
    <t>否</t>
    <phoneticPr fontId="8"/>
  </si>
  <si>
    <t>要対策</t>
    <phoneticPr fontId="8"/>
  </si>
  <si>
    <t>未</t>
    <phoneticPr fontId="8"/>
  </si>
  <si>
    <t>計画的対策(剥落防止対策)</t>
  </si>
  <si>
    <t>3.4m×1.6m</t>
  </si>
  <si>
    <t>3.15m×0.5m</t>
  </si>
  <si>
    <t>2.45m×1.0m</t>
  </si>
  <si>
    <t>5.2m×0.65m</t>
  </si>
  <si>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7"/>
  </si>
  <si>
    <t>※　応急措置を実施しないで判定した変状の対策区分は、対策区分の応急措置後の欄に記入すること。</t>
    <rPh sb="37" eb="38">
      <t>ラン</t>
    </rPh>
    <rPh sb="39" eb="41">
      <t>キニュウ</t>
    </rPh>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</si>
  <si>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3"/>
  </si>
  <si>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3"/>
  </si>
  <si>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3"/>
  </si>
  <si>
    <t>■定期点検記録様式　定期点検結果総括表（トンネル内附属物等の取付状態）　【様式C-1-2】</t>
    <rPh sb="14" eb="15">
      <t>ムスビ</t>
    </rPh>
    <rPh sb="15" eb="16">
      <t>ハタシ</t>
    </rPh>
    <rPh sb="28" eb="29">
      <t>トウ</t>
    </rPh>
    <rPh sb="37" eb="39">
      <t>ヨウシキ</t>
    </rPh>
    <phoneticPr fontId="3"/>
  </si>
  <si>
    <t>異常
番号</t>
    <rPh sb="0" eb="2">
      <t>イジョウ</t>
    </rPh>
    <rPh sb="3" eb="5">
      <t>バンゴウ</t>
    </rPh>
    <phoneticPr fontId="3"/>
  </si>
  <si>
    <t>異常部位</t>
    <rPh sb="0" eb="2">
      <t>イジョウ</t>
    </rPh>
    <rPh sb="2" eb="4">
      <t>ブイ</t>
    </rPh>
    <phoneticPr fontId="3"/>
  </si>
  <si>
    <t>異　常  の  内　容</t>
    <rPh sb="0" eb="1">
      <t>イ</t>
    </rPh>
    <rPh sb="2" eb="3">
      <t>ツネ</t>
    </rPh>
    <rPh sb="8" eb="9">
      <t>ナイ</t>
    </rPh>
    <rPh sb="10" eb="11">
      <t>カタチ</t>
    </rPh>
    <phoneticPr fontId="3"/>
  </si>
  <si>
    <t>応急措置の
実施状況</t>
    <rPh sb="0" eb="2">
      <t>オウキュウ</t>
    </rPh>
    <rPh sb="2" eb="4">
      <t>ソチ</t>
    </rPh>
    <rPh sb="6" eb="8">
      <t>ジッシ</t>
    </rPh>
    <rPh sb="8" eb="10">
      <t>ジョウキョウ</t>
    </rPh>
    <phoneticPr fontId="3"/>
  </si>
  <si>
    <t>異常種類</t>
    <rPh sb="0" eb="2">
      <t>イジョウ</t>
    </rPh>
    <rPh sb="2" eb="4">
      <t>シュルイ</t>
    </rPh>
    <phoneticPr fontId="3"/>
  </si>
  <si>
    <t>異常の発生範囲の規模</t>
    <rPh sb="0" eb="2">
      <t>イジョウ</t>
    </rPh>
    <rPh sb="3" eb="5">
      <t>ハッセイ</t>
    </rPh>
    <rPh sb="5" eb="7">
      <t>ハンイ</t>
    </rPh>
    <rPh sb="8" eb="10">
      <t>キボ</t>
    </rPh>
    <phoneticPr fontId="3"/>
  </si>
  <si>
    <t>異常判定区分</t>
    <rPh sb="0" eb="2">
      <t>イジョウ</t>
    </rPh>
    <rPh sb="2" eb="4">
      <t>ハンテイ</t>
    </rPh>
    <rPh sb="4" eb="6">
      <t>クブン</t>
    </rPh>
    <phoneticPr fontId="3"/>
  </si>
  <si>
    <t>応急措置の内容</t>
    <rPh sb="0" eb="2">
      <t>オウキュウ</t>
    </rPh>
    <rPh sb="2" eb="4">
      <t>ソチ</t>
    </rPh>
    <rPh sb="5" eb="7">
      <t>ナイヨウ</t>
    </rPh>
    <phoneticPr fontId="3"/>
  </si>
  <si>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</si>
  <si>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</si>
  <si>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3"/>
  </si>
  <si>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3"/>
  </si>
  <si>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3"/>
  </si>
  <si>
    <t>状態の把握の内容</t>
    <rPh sb="0" eb="2">
      <t>ジョウタイ</t>
    </rPh>
    <rPh sb="3" eb="5">
      <t>ハアク</t>
    </rPh>
    <rPh sb="6" eb="8">
      <t>ナイヨウ</t>
    </rPh>
    <phoneticPr fontId="7"/>
  </si>
  <si>
    <t>覆工スパン
番号</t>
    <rPh sb="0" eb="2">
      <t>フッコウ</t>
    </rPh>
    <rPh sb="6" eb="8">
      <t>バンゴウ</t>
    </rPh>
    <phoneticPr fontId="7"/>
  </si>
  <si>
    <t>年月日</t>
    <rPh sb="0" eb="2">
      <t>ネンゲツ</t>
    </rPh>
    <rPh sb="2" eb="3">
      <t>ニチ</t>
    </rPh>
    <phoneticPr fontId="7"/>
  </si>
  <si>
    <t>内容</t>
    <rPh sb="0" eb="2">
      <t>ナイヨウ</t>
    </rPh>
    <phoneticPr fontId="7"/>
  </si>
  <si>
    <t>結果</t>
    <rPh sb="0" eb="2">
      <t>ケッカ</t>
    </rPh>
    <phoneticPr fontId="7"/>
  </si>
  <si>
    <t>対策区分の
判定</t>
    <rPh sb="0" eb="2">
      <t>タイサク</t>
    </rPh>
    <rPh sb="2" eb="4">
      <t>クブン</t>
    </rPh>
    <rPh sb="6" eb="8">
      <t>ハンテイ</t>
    </rPh>
    <phoneticPr fontId="7"/>
  </si>
  <si>
    <t>健全性</t>
    <rPh sb="0" eb="2">
      <t>ケンゼン</t>
    </rPh>
    <rPh sb="2" eb="3">
      <t>セイ</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</si>
  <si>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</si>
  <si>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■定期点検記録様式 　変状写真台帳</t>
    <phoneticPr fontId="3"/>
  </si>
  <si>
    <t>定期点検業者</t>
    <phoneticPr fontId="8"/>
  </si>
  <si>
    <t>定期点検者名</t>
    <phoneticPr fontId="8"/>
  </si>
  <si>
    <t>写真
番号</t>
    <rPh sb="0" eb="2">
      <t>シャシン</t>
    </rPh>
    <rPh sb="3" eb="5">
      <t>バンゴウ</t>
    </rPh>
    <phoneticPr fontId="3"/>
  </si>
  <si>
    <t>覆工
スパン
番号</t>
    <rPh sb="0" eb="2">
      <t>フッコウ</t>
    </rPh>
    <rPh sb="7" eb="9">
      <t>バンゴウ</t>
    </rPh>
    <phoneticPr fontId="7"/>
  </si>
  <si>
    <t>変状
番号</t>
    <rPh sb="0" eb="2">
      <t>ヘンジョウ</t>
    </rPh>
    <rPh sb="3" eb="5">
      <t>バンゴウ</t>
    </rPh>
    <phoneticPr fontId="7"/>
  </si>
  <si>
    <t>変状
部位</t>
    <rPh sb="0" eb="2">
      <t>ヘンジョウ</t>
    </rPh>
    <rPh sb="3" eb="5">
      <t>ブイ</t>
    </rPh>
    <phoneticPr fontId="7"/>
  </si>
  <si>
    <t>対象
箇所</t>
    <rPh sb="0" eb="2">
      <t>タイショウ</t>
    </rPh>
    <rPh sb="3" eb="5">
      <t>カショ</t>
    </rPh>
    <phoneticPr fontId="7"/>
  </si>
  <si>
    <t>部位
区分</t>
    <rPh sb="0" eb="2">
      <t>ブイ</t>
    </rPh>
    <rPh sb="3" eb="5">
      <t>クブン</t>
    </rPh>
    <phoneticPr fontId="7"/>
  </si>
  <si>
    <t>変状区分</t>
    <rPh sb="0" eb="1">
      <t>ヘン</t>
    </rPh>
    <rPh sb="1" eb="2">
      <t>ジョウ</t>
    </rPh>
    <rPh sb="2" eb="4">
      <t>クブン</t>
    </rPh>
    <phoneticPr fontId="3"/>
  </si>
  <si>
    <t>変状種類</t>
    <rPh sb="0" eb="2">
      <t>ヘンジョウ</t>
    </rPh>
    <rPh sb="2" eb="4">
      <t>シュルイ</t>
    </rPh>
    <phoneticPr fontId="7"/>
  </si>
  <si>
    <t>健全性</t>
    <rPh sb="0" eb="2">
      <t>ケンゼン</t>
    </rPh>
    <rPh sb="2" eb="3">
      <t>セイ</t>
    </rPh>
    <phoneticPr fontId="3"/>
  </si>
  <si>
    <t>0.4m×0.05m</t>
    <phoneticPr fontId="8"/>
  </si>
  <si>
    <t>前回定期点検時の状態</t>
  </si>
  <si>
    <t>はく落0.3m×0.1m(Ⅰ)</t>
    <rPh sb="2" eb="3">
      <t>ラク</t>
    </rPh>
    <phoneticPr fontId="8"/>
  </si>
  <si>
    <t>調査方針</t>
    <rPh sb="2" eb="4">
      <t>ホウシン</t>
    </rPh>
    <phoneticPr fontId="3"/>
  </si>
  <si>
    <t>-</t>
    <phoneticPr fontId="8"/>
  </si>
  <si>
    <t>対策履歴</t>
    <rPh sb="0" eb="2">
      <t>タイサク</t>
    </rPh>
    <rPh sb="2" eb="4">
      <t>リレキ</t>
    </rPh>
    <phoneticPr fontId="3"/>
  </si>
  <si>
    <t>実施状況（実施日）</t>
    <rPh sb="0" eb="2">
      <t>ジッシ</t>
    </rPh>
    <rPh sb="2" eb="4">
      <t>ジョウキョウ</t>
    </rPh>
    <rPh sb="5" eb="8">
      <t>ジッシビ</t>
    </rPh>
    <phoneticPr fontId="3"/>
  </si>
  <si>
    <t>メモ</t>
    <phoneticPr fontId="3"/>
  </si>
  <si>
    <t>うき、今回点検時に叩き落とし実施(Ⅱb→Ⅰ、深さ50mm)、浸透固化材塗布、進行性あり</t>
    <rPh sb="38" eb="41">
      <t>シンコウセイ</t>
    </rPh>
    <phoneticPr fontId="8"/>
  </si>
  <si>
    <t>※　健全性（応急措置後）の判定区分Ⅱ～Ⅳについて添付すること。また、点検前に
　　実施された措置によりⅠと判定された箇所も添付すること。</t>
    <rPh sb="2" eb="5">
      <t>ケンゼンセイ</t>
    </rPh>
    <rPh sb="6" eb="8">
      <t>オウキュウ</t>
    </rPh>
    <rPh sb="8" eb="11">
      <t>ソチゴ</t>
    </rPh>
    <rPh sb="13" eb="15">
      <t>ハンテイ</t>
    </rPh>
    <rPh sb="15" eb="17">
      <t>クブン</t>
    </rPh>
    <rPh sb="24" eb="26">
      <t>テンプ</t>
    </rPh>
    <rPh sb="34" eb="36">
      <t>テンケン</t>
    </rPh>
    <rPh sb="36" eb="37">
      <t>マエ</t>
    </rPh>
    <rPh sb="53" eb="55">
      <t>ハンテイ</t>
    </rPh>
    <rPh sb="58" eb="60">
      <t>カショ</t>
    </rPh>
    <rPh sb="61" eb="63">
      <t>テンプ</t>
    </rPh>
    <phoneticPr fontId="7"/>
  </si>
  <si>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3"/>
  </si>
  <si>
    <t>※　応急措置を実施しないで判定した変状の健全性は、健全性の応急措置後の欄に記入すること。</t>
    <rPh sb="20" eb="23">
      <t>ケンゼンセイ</t>
    </rPh>
    <rPh sb="25" eb="28">
      <t>ケンゼンセイ</t>
    </rPh>
    <rPh sb="29" eb="31">
      <t>オウキュウ</t>
    </rPh>
    <rPh sb="31" eb="34">
      <t>ソチゴ</t>
    </rPh>
    <rPh sb="35" eb="36">
      <t>ラン</t>
    </rPh>
    <rPh sb="37" eb="39">
      <t>キニュウ</t>
    </rPh>
    <phoneticPr fontId="3"/>
  </si>
  <si>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3"/>
  </si>
  <si>
    <t>※　変状の発生範囲の規模は、面積・寸法を記載すること。</t>
    <rPh sb="5" eb="7">
      <t>ハッセイ</t>
    </rPh>
    <rPh sb="7" eb="9">
      <t>ハンイ</t>
    </rPh>
    <rPh sb="10" eb="12">
      <t>キボ</t>
    </rPh>
    <rPh sb="14" eb="16">
      <t>メンセキ</t>
    </rPh>
    <rPh sb="17" eb="19">
      <t>スンポウ</t>
    </rPh>
    <rPh sb="20" eb="22">
      <t>キサイ</t>
    </rPh>
    <phoneticPr fontId="8"/>
  </si>
  <si>
    <t>※　附属物の取付状態に関する異常写真は別途、様式D-1-2でとりまとめること。</t>
    <rPh sb="2" eb="5">
      <t>フゾクブツ</t>
    </rPh>
    <rPh sb="6" eb="8">
      <t>トリツケ</t>
    </rPh>
    <rPh sb="8" eb="10">
      <t>ジョウタイ</t>
    </rPh>
    <rPh sb="11" eb="12">
      <t>カン</t>
    </rPh>
    <rPh sb="14" eb="16">
      <t>イジョウ</t>
    </rPh>
    <rPh sb="16" eb="18">
      <t>シャシン</t>
    </rPh>
    <rPh sb="19" eb="21">
      <t>ベット</t>
    </rPh>
    <phoneticPr fontId="7"/>
  </si>
  <si>
    <t>　　(ひび割れ幅のみmmとし、その他をm表記とする)</t>
  </si>
  <si>
    <t>※　変状数に準じてシートを追加すること。（１シートに１ページとすること。）</t>
    <rPh sb="2" eb="4">
      <t>ヘンジョウ</t>
    </rPh>
    <rPh sb="4" eb="5">
      <t>スウ</t>
    </rPh>
    <rPh sb="6" eb="7">
      <t>ジュン</t>
    </rPh>
    <rPh sb="13" eb="15">
      <t>ツイカ</t>
    </rPh>
    <phoneticPr fontId="7"/>
  </si>
  <si>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</si>
  <si>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0.5m×0.05m</t>
    <phoneticPr fontId="8"/>
  </si>
  <si>
    <t>0.2m×0.05m</t>
    <phoneticPr fontId="8"/>
  </si>
  <si>
    <t>同程度</t>
    <rPh sb="0" eb="3">
      <t>ドウテイド</t>
    </rPh>
    <phoneticPr fontId="8"/>
  </si>
  <si>
    <t>目地部のうき(Ⅱb)</t>
    <rPh sb="0" eb="3">
      <t>メジブ</t>
    </rPh>
    <phoneticPr fontId="8"/>
  </si>
  <si>
    <t>うき、今回点検時に叩き落とし実施(Ⅱa→Ⅰ、深さ50mm)</t>
    <phoneticPr fontId="8"/>
  </si>
  <si>
    <t>0.8m×0.05m</t>
    <phoneticPr fontId="8"/>
  </si>
  <si>
    <t>0.3m×0.05m</t>
    <phoneticPr fontId="8"/>
  </si>
  <si>
    <t>はく落0.8m×0.05m(Ⅰ)</t>
    <rPh sb="2" eb="3">
      <t>ラク</t>
    </rPh>
    <phoneticPr fontId="8"/>
  </si>
  <si>
    <t>うき、今回点検時に叩き落とし実施(Ⅱa→Ⅰ、深さ50mm)、浸透固化材塗布、進行性あり</t>
    <rPh sb="38" eb="41">
      <t>シンコウセイ</t>
    </rPh>
    <phoneticPr fontId="8"/>
  </si>
  <si>
    <t>うき、今回点検時に叩き落とし実施(Ⅳ→Ⅰ、深さ50mm)、浸透固化材塗布</t>
    <phoneticPr fontId="8"/>
  </si>
  <si>
    <t>0.3mm×7.4m他</t>
    <phoneticPr fontId="8"/>
  </si>
  <si>
    <t>0.1m×0.1m</t>
    <phoneticPr fontId="8"/>
  </si>
  <si>
    <t>ひび割れ0.3mm×7.4m(Ⅰ)他</t>
    <rPh sb="2" eb="3">
      <t>ワ</t>
    </rPh>
    <rPh sb="17" eb="18">
      <t>ホカ</t>
    </rPh>
    <phoneticPr fontId="8"/>
  </si>
  <si>
    <t>縦断方向に複数のひび割れ(幅0.3mm～0.5mm)(Ⅱb)、一部遊離石灰を伴う、再判定</t>
    <rPh sb="31" eb="33">
      <t>イチブ</t>
    </rPh>
    <rPh sb="33" eb="37">
      <t>ユウリセッカイ</t>
    </rPh>
    <rPh sb="38" eb="39">
      <t>トモナ</t>
    </rPh>
    <rPh sb="41" eb="44">
      <t>サイハンテイ</t>
    </rPh>
    <phoneticPr fontId="8"/>
  </si>
  <si>
    <t>鋼材露出(Ⅱb)、防錆剤塗布、周辺にうきなし</t>
    <phoneticPr fontId="8"/>
  </si>
  <si>
    <t>0.5mm×10.7m</t>
    <phoneticPr fontId="8"/>
  </si>
  <si>
    <t>0.15m×0.3m</t>
    <phoneticPr fontId="8"/>
  </si>
  <si>
    <t>ひび割れ0.5mm×10.7m(Ⅰ)</t>
    <rPh sb="2" eb="3">
      <t>ワ</t>
    </rPh>
    <phoneticPr fontId="8"/>
  </si>
  <si>
    <t>縦断方向のひび割れ(幅0.5mm)(Ⅱb)、再判定</t>
    <phoneticPr fontId="8"/>
  </si>
  <si>
    <t>0.1m×0.05m</t>
    <phoneticPr fontId="8"/>
  </si>
  <si>
    <t>1.4m×0.55m</t>
    <phoneticPr fontId="8"/>
  </si>
  <si>
    <t>ひび割れ1.4m×0.55m(Ⅰ)</t>
    <rPh sb="2" eb="3">
      <t>ワ</t>
    </rPh>
    <phoneticPr fontId="8"/>
  </si>
  <si>
    <t>目地部に半月状のひび割れ(幅0.2mm)(Ⅱb)、打音異常なし、再判定</t>
    <rPh sb="0" eb="3">
      <t>メジブ</t>
    </rPh>
    <rPh sb="4" eb="7">
      <t>ハンゲツジョウ</t>
    </rPh>
    <rPh sb="10" eb="11">
      <t>ワ</t>
    </rPh>
    <rPh sb="13" eb="14">
      <t>ハバ</t>
    </rPh>
    <rPh sb="25" eb="29">
      <t>ダオンイジョウ</t>
    </rPh>
    <rPh sb="32" eb="35">
      <t>サイハンテイ</t>
    </rPh>
    <phoneticPr fontId="8"/>
  </si>
  <si>
    <t>うき、今回点検時に叩き落とし実施(Ⅱb→Ⅰ、深さ50mm)</t>
    <phoneticPr fontId="8"/>
  </si>
  <si>
    <t>0.3mm×2.9m他</t>
    <phoneticPr fontId="8"/>
  </si>
  <si>
    <t>ひび割れ0.3mm×2.1m(Ⅰ)他</t>
    <rPh sb="2" eb="3">
      <t>ワ</t>
    </rPh>
    <rPh sb="17" eb="18">
      <t>ホカ</t>
    </rPh>
    <phoneticPr fontId="8"/>
  </si>
  <si>
    <t>縦断方向に複数のひび割れ(幅0.3mm)(Ⅱb)、一部遊離石灰を伴う、再判定</t>
    <rPh sb="5" eb="7">
      <t>フクスウ</t>
    </rPh>
    <rPh sb="25" eb="27">
      <t>イチブ</t>
    </rPh>
    <rPh sb="27" eb="31">
      <t>ユウリセッカイ</t>
    </rPh>
    <rPh sb="32" eb="33">
      <t>トモナ</t>
    </rPh>
    <phoneticPr fontId="8"/>
  </si>
  <si>
    <t>0.05m×0.05m</t>
    <phoneticPr fontId="8"/>
  </si>
  <si>
    <t>0.5mm×3.0m他</t>
    <phoneticPr fontId="8"/>
  </si>
  <si>
    <t>ひび割れ0.5mm×3.0m(Ⅰ)他</t>
    <rPh sb="2" eb="3">
      <t>ワ</t>
    </rPh>
    <rPh sb="17" eb="18">
      <t>ホカ</t>
    </rPh>
    <phoneticPr fontId="8"/>
  </si>
  <si>
    <t>縦断方向に複数のひび割れ(幅0.2mm～0.5mm)(Ⅱb)、再判定</t>
    <phoneticPr fontId="8"/>
  </si>
  <si>
    <t>0.4m×0.2m</t>
    <phoneticPr fontId="8"/>
  </si>
  <si>
    <t>鋼材露出(深さ50mm)(Ⅱb)、部分的に露出した鋼材(表面的な腐食)に防錆剤塗布</t>
    <phoneticPr fontId="8"/>
  </si>
  <si>
    <t>0.05m×0.2m</t>
    <phoneticPr fontId="8"/>
  </si>
  <si>
    <t>ひび割れ0.3mm×2.9m(Ⅰ)他</t>
    <rPh sb="2" eb="3">
      <t>ワ</t>
    </rPh>
    <rPh sb="17" eb="18">
      <t>ホカ</t>
    </rPh>
    <phoneticPr fontId="8"/>
  </si>
  <si>
    <t>縦断方向に複数のひび割れ(幅0.3mm)(Ⅱb)、再判定</t>
    <phoneticPr fontId="8"/>
  </si>
  <si>
    <t>17.6m×0.15m</t>
    <phoneticPr fontId="8"/>
  </si>
  <si>
    <t>補修跡(Ⅰ)</t>
    <rPh sb="0" eb="3">
      <t>ホシュウアト</t>
    </rPh>
    <phoneticPr fontId="8"/>
  </si>
  <si>
    <t>目地部、補修箇所の再劣化(Ⅱb)</t>
    <rPh sb="0" eb="3">
      <t>メジブ</t>
    </rPh>
    <rPh sb="4" eb="8">
      <t>ホシュウカショ</t>
    </rPh>
    <rPh sb="9" eb="12">
      <t>サイレッカ</t>
    </rPh>
    <phoneticPr fontId="8"/>
  </si>
  <si>
    <t>ひび割れ沿いに遊離石灰を伴う複数のにじみ(Ⅱb)</t>
    <rPh sb="2" eb="3">
      <t>ワ</t>
    </rPh>
    <rPh sb="4" eb="5">
      <t>ゾ</t>
    </rPh>
    <rPh sb="7" eb="11">
      <t>ユウリセッカイ</t>
    </rPh>
    <rPh sb="12" eb="13">
      <t>トモナ</t>
    </rPh>
    <rPh sb="14" eb="16">
      <t>フクスウ</t>
    </rPh>
    <phoneticPr fontId="8"/>
  </si>
  <si>
    <t>0.6m×0.05m</t>
    <phoneticPr fontId="8"/>
  </si>
  <si>
    <t>5.3m×1.2m</t>
    <phoneticPr fontId="8"/>
  </si>
  <si>
    <t>ひび割れ5.3m×1.2m(Ⅰ)</t>
    <rPh sb="2" eb="3">
      <t>ワ</t>
    </rPh>
    <phoneticPr fontId="8"/>
  </si>
  <si>
    <t>目地部に半月状のひび割れ(幅0.2mm～0.3mm)(Ⅱb)、打音異常なし、再判定</t>
    <rPh sb="13" eb="14">
      <t>ハバ</t>
    </rPh>
    <phoneticPr fontId="8"/>
  </si>
  <si>
    <t>0.2mm×3.4m他</t>
    <phoneticPr fontId="8"/>
  </si>
  <si>
    <t>縦断方向に複数のひび割れ(幅0.2mm)(Ⅱb)</t>
    <phoneticPr fontId="8"/>
  </si>
  <si>
    <t>鋼材露出(深さ30mm)(Ⅱa)、部分的に露出した鋼材(表面的な腐食)に防錆剤塗布、周辺にうきなし</t>
    <phoneticPr fontId="8"/>
  </si>
  <si>
    <t>3.4m×1.6m</t>
    <phoneticPr fontId="8"/>
  </si>
  <si>
    <t>3.15m×0.5m</t>
    <phoneticPr fontId="8"/>
  </si>
  <si>
    <t>ひび割れ3.4m×1.6m(Ⅰ)</t>
    <rPh sb="2" eb="3">
      <t>ワ</t>
    </rPh>
    <phoneticPr fontId="8"/>
  </si>
  <si>
    <t>ひび割れ3.15m×0.5m(Ⅰ)</t>
    <rPh sb="2" eb="3">
      <t>ワ</t>
    </rPh>
    <phoneticPr fontId="8"/>
  </si>
  <si>
    <t>目地部に半月状のひび割れ(幅0.3mm～0.4mm)(Ⅱb)、打音異常なし、再判定</t>
    <rPh sb="0" eb="3">
      <t>メジブ</t>
    </rPh>
    <rPh sb="4" eb="7">
      <t>ハンゲツジョウ</t>
    </rPh>
    <rPh sb="10" eb="11">
      <t>ワ</t>
    </rPh>
    <rPh sb="31" eb="35">
      <t>ダオンイジョウ</t>
    </rPh>
    <rPh sb="38" eb="41">
      <t>サイハンテイ</t>
    </rPh>
    <phoneticPr fontId="8"/>
  </si>
  <si>
    <t>目地部に半月状のひび割れ(幅0.3mm)(Ⅱb)、打音異常なし、再判定</t>
    <phoneticPr fontId="8"/>
  </si>
  <si>
    <t>ひび割れ沿いに遊離石灰を伴う複数の漏水(Ⅱb)</t>
    <rPh sb="17" eb="19">
      <t>ロウスイ</t>
    </rPh>
    <phoneticPr fontId="8"/>
  </si>
  <si>
    <t>2.45m×1.0m</t>
    <phoneticPr fontId="8"/>
  </si>
  <si>
    <t>目地部に半月状のひび割れ(幅0.1mm～0.3mm)(Ⅱb)、打音異常なし</t>
    <phoneticPr fontId="8"/>
  </si>
  <si>
    <t>5.2m×0.65m</t>
    <phoneticPr fontId="8"/>
  </si>
  <si>
    <t>ひび割れ5.2m×0.65m(Ⅰ)</t>
    <rPh sb="2" eb="3">
      <t>ワ</t>
    </rPh>
    <phoneticPr fontId="8"/>
  </si>
  <si>
    <t>目地部に半月状のひび割れ(幅0.3mm)(Ⅱb)、打音異常なし、再判定</t>
    <rPh sb="0" eb="3">
      <t>メジブ</t>
    </rPh>
    <rPh sb="4" eb="7">
      <t>ハンゲツジョウ</t>
    </rPh>
    <rPh sb="10" eb="11">
      <t>ワ</t>
    </rPh>
    <rPh sb="25" eb="29">
      <t>ダオンイジョウ</t>
    </rPh>
    <rPh sb="32" eb="35">
      <t>サイハンテイ</t>
    </rPh>
    <phoneticPr fontId="8"/>
  </si>
  <si>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36"/>
  </si>
  <si>
    <t>フリガナ</t>
    <phoneticPr fontId="36"/>
  </si>
  <si>
    <t>路 線 名</t>
    <rPh sb="0" eb="1">
      <t>ミチ</t>
    </rPh>
    <rPh sb="2" eb="3">
      <t>セン</t>
    </rPh>
    <rPh sb="4" eb="5">
      <t>メイ</t>
    </rPh>
    <phoneticPr fontId="36"/>
  </si>
  <si>
    <t>定期点検年月日</t>
    <rPh sb="4" eb="7">
      <t>ネンガッピ</t>
    </rPh>
    <phoneticPr fontId="36"/>
  </si>
  <si>
    <t>名　称</t>
    <rPh sb="0" eb="1">
      <t>ナ</t>
    </rPh>
    <rPh sb="2" eb="3">
      <t>ショウ</t>
    </rPh>
    <phoneticPr fontId="7"/>
  </si>
  <si>
    <t>管理者名</t>
    <phoneticPr fontId="36"/>
  </si>
  <si>
    <t>覆工スパン番号</t>
    <rPh sb="0" eb="2">
      <t>フッコウ</t>
    </rPh>
    <rPh sb="5" eb="7">
      <t>バンゴウ</t>
    </rPh>
    <phoneticPr fontId="37"/>
  </si>
  <si>
    <t>異常番号</t>
    <rPh sb="0" eb="2">
      <t>イジョウ</t>
    </rPh>
    <rPh sb="2" eb="4">
      <t>バンゴウ</t>
    </rPh>
    <phoneticPr fontId="37"/>
  </si>
  <si>
    <t>対象箇所</t>
    <rPh sb="0" eb="2">
      <t>タイショウ</t>
    </rPh>
    <rPh sb="2" eb="4">
      <t>カショ</t>
    </rPh>
    <phoneticPr fontId="37"/>
  </si>
  <si>
    <t>部位区分</t>
    <rPh sb="0" eb="2">
      <t>ブイ</t>
    </rPh>
    <rPh sb="2" eb="4">
      <t>クブン</t>
    </rPh>
    <phoneticPr fontId="37"/>
  </si>
  <si>
    <t>異常の種類</t>
    <rPh sb="0" eb="2">
      <t>イジョウ</t>
    </rPh>
    <rPh sb="3" eb="5">
      <t>シュルイ</t>
    </rPh>
    <phoneticPr fontId="37"/>
  </si>
  <si>
    <t>異常判定区分</t>
    <rPh sb="0" eb="2">
      <t>イジョウ</t>
    </rPh>
    <rPh sb="2" eb="4">
      <t>ハンテイ</t>
    </rPh>
    <rPh sb="4" eb="6">
      <t>クブン</t>
    </rPh>
    <phoneticPr fontId="37"/>
  </si>
  <si>
    <t>メモ</t>
    <phoneticPr fontId="37"/>
  </si>
  <si>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</si>
  <si>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　応急措置を実施した場合は、その実施状況が分かる写真を添付すること。</t>
    <rPh sb="4" eb="6">
      <t>ソチ</t>
    </rPh>
    <phoneticPr fontId="8"/>
  </si>
  <si>
    <t>※　画像データは100kb程度とする。</t>
    <phoneticPr fontId="8"/>
  </si>
  <si>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3"/>
  </si>
  <si>
    <t>トンネル変状展開図</t>
    <rPh sb="4" eb="5">
      <t>ヘン</t>
    </rPh>
    <rPh sb="5" eb="6">
      <t>ジョウ</t>
    </rPh>
    <rPh sb="6" eb="9">
      <t>テンカイズ</t>
    </rPh>
    <phoneticPr fontId="7"/>
  </si>
  <si>
    <t>トンネル全体変状展開図</t>
    <rPh sb="4" eb="6">
      <t>ゼンタイ</t>
    </rPh>
    <rPh sb="6" eb="7">
      <t>ヘン</t>
    </rPh>
    <rPh sb="7" eb="8">
      <t>ジョウ</t>
    </rPh>
    <rPh sb="8" eb="11">
      <t>テンカイズ</t>
    </rPh>
    <phoneticPr fontId="7"/>
  </si>
  <si>
    <t>注１：本展開図は、見下げた状態で記載すること。
注２：覆工スパン番号は横断目地毎（矢板工法の場合は上半アーチの横断目地毎)に
       設定すること。
注３：横断目地の変状は前の覆工スパン番号で計上すること。
注４：１枚に収まらない場合は、複数枚に分けて作成すること。
注５：覆工写真の画像サイズは500kb程度とすること。</t>
    <rPh sb="3" eb="4">
      <t>ホン</t>
    </rPh>
    <rPh sb="4" eb="7">
      <t>テンカイズ</t>
    </rPh>
    <rPh sb="39" eb="40">
      <t>ゴト</t>
    </rPh>
    <rPh sb="41" eb="43">
      <t>ヤイタ</t>
    </rPh>
    <rPh sb="43" eb="45">
      <t>コウホウ</t>
    </rPh>
    <rPh sb="46" eb="48">
      <t>バアイ</t>
    </rPh>
    <rPh sb="49" eb="51">
      <t>ジョウハン</t>
    </rPh>
    <rPh sb="55" eb="57">
      <t>オウダン</t>
    </rPh>
    <rPh sb="57" eb="59">
      <t>メジ</t>
    </rPh>
    <rPh sb="59" eb="60">
      <t>ゴト</t>
    </rPh>
    <rPh sb="78" eb="79">
      <t>チュウ</t>
    </rPh>
    <rPh sb="81" eb="83">
      <t>オウダン</t>
    </rPh>
    <rPh sb="83" eb="85">
      <t>メジ</t>
    </rPh>
    <rPh sb="86" eb="88">
      <t>ヘンジョウ</t>
    </rPh>
    <rPh sb="89" eb="90">
      <t>マエ</t>
    </rPh>
    <rPh sb="91" eb="93">
      <t>フッコウ</t>
    </rPh>
    <rPh sb="96" eb="98">
      <t>バンゴウ</t>
    </rPh>
    <rPh sb="99" eb="101">
      <t>ケイジョウ</t>
    </rPh>
    <rPh sb="137" eb="138">
      <t>チュウ</t>
    </rPh>
    <rPh sb="140" eb="142">
      <t>フッコウ</t>
    </rPh>
    <rPh sb="142" eb="144">
      <t>シャシン</t>
    </rPh>
    <rPh sb="145" eb="147">
      <t>ガゾウ</t>
    </rPh>
    <rPh sb="156" eb="158">
      <t>テイド</t>
    </rPh>
    <phoneticPr fontId="7"/>
  </si>
  <si>
    <t>様式Fリンク用→</t>
    <rPh sb="0" eb="2">
      <t>ヨウシキ</t>
    </rPh>
    <rPh sb="6" eb="7">
      <t>ヨウ</t>
    </rPh>
    <phoneticPr fontId="7"/>
  </si>
  <si>
    <t>覆工ｽﾊﾟﾝ
番号</t>
    <rPh sb="0" eb="2">
      <t>フッコウ</t>
    </rPh>
    <rPh sb="7" eb="9">
      <t>バンゴウ</t>
    </rPh>
    <phoneticPr fontId="7"/>
  </si>
  <si>
    <t>ｽﾊﾟﾝ
長
(m)</t>
    <rPh sb="5" eb="6">
      <t xml:space="preserve">
</t>
    </rPh>
    <phoneticPr fontId="7"/>
  </si>
  <si>
    <t>変状数集計</t>
    <rPh sb="0" eb="2">
      <t>ヘンジョウ</t>
    </rPh>
    <rPh sb="2" eb="3">
      <t>スウ</t>
    </rPh>
    <rPh sb="3" eb="5">
      <t>シュウケイ</t>
    </rPh>
    <phoneticPr fontId="7"/>
  </si>
  <si>
    <t>覆工スパン毎の
健全性の診断</t>
    <rPh sb="0" eb="2">
      <t>フッコウ</t>
    </rPh>
    <rPh sb="5" eb="6">
      <t>ゴト</t>
    </rPh>
    <rPh sb="8" eb="11">
      <t>ケンゼンセイ</t>
    </rPh>
    <rPh sb="12" eb="14">
      <t>シンダン</t>
    </rPh>
    <phoneticPr fontId="7"/>
  </si>
  <si>
    <t>変状規模集計</t>
    <rPh sb="0" eb="2">
      <t>ヘンジョウ</t>
    </rPh>
    <rPh sb="2" eb="4">
      <t>キボ</t>
    </rPh>
    <rPh sb="4" eb="6">
      <t>シュウケイ</t>
    </rPh>
    <phoneticPr fontId="7"/>
  </si>
  <si>
    <t>対策区分毎の変状数</t>
    <rPh sb="0" eb="2">
      <t>タイサク</t>
    </rPh>
    <rPh sb="2" eb="4">
      <t>クブン</t>
    </rPh>
    <rPh sb="4" eb="5">
      <t>ゴト</t>
    </rPh>
    <rPh sb="6" eb="8">
      <t>ヘンジョウ</t>
    </rPh>
    <rPh sb="8" eb="9">
      <t>スウ</t>
    </rPh>
    <phoneticPr fontId="7"/>
  </si>
  <si>
    <t>健全性の判定区分毎の変状数</t>
    <rPh sb="0" eb="3">
      <t>ケンゼンセイ</t>
    </rPh>
    <rPh sb="4" eb="6">
      <t>ハンテイ</t>
    </rPh>
    <rPh sb="6" eb="8">
      <t>クブン</t>
    </rPh>
    <rPh sb="8" eb="9">
      <t>ゴト</t>
    </rPh>
    <rPh sb="10" eb="12">
      <t>ヘンジョウ</t>
    </rPh>
    <rPh sb="12" eb="13">
      <t>スウ</t>
    </rPh>
    <phoneticPr fontId="7"/>
  </si>
  <si>
    <t>覆工スパン長(m)</t>
    <rPh sb="0" eb="2">
      <t>フッコウ</t>
    </rPh>
    <rPh sb="5" eb="6">
      <t>チョウ</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</si>
  <si>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</si>
  <si>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3"/>
  </si>
  <si>
    <t>健全性</t>
    <rPh sb="0" eb="3">
      <t>ケンゼンセイ</t>
    </rPh>
    <phoneticPr fontId="7"/>
  </si>
  <si>
    <t>外力※１</t>
    <rPh sb="0" eb="2">
      <t>ガイリョク</t>
    </rPh>
    <phoneticPr fontId="7"/>
  </si>
  <si>
    <t>Ⅳ</t>
    <phoneticPr fontId="3"/>
  </si>
  <si>
    <t>Ⅲ</t>
    <phoneticPr fontId="3"/>
  </si>
  <si>
    <t>Ⅱa</t>
    <phoneticPr fontId="3"/>
  </si>
  <si>
    <t>Ⅱb</t>
    <phoneticPr fontId="3"/>
  </si>
  <si>
    <t>Ⅱ</t>
    <phoneticPr fontId="3"/>
  </si>
  <si>
    <t>〇</t>
    <phoneticPr fontId="8"/>
  </si>
  <si>
    <t>スパン別変状展開図</t>
    <rPh sb="3" eb="4">
      <t>ベツ</t>
    </rPh>
    <rPh sb="4" eb="5">
      <t>ヘン</t>
    </rPh>
    <rPh sb="5" eb="6">
      <t>ジョウ</t>
    </rPh>
    <rPh sb="6" eb="9">
      <t>テンカイズ</t>
    </rPh>
    <phoneticPr fontId="7"/>
  </si>
  <si>
    <t>【健全性判定集計表】</t>
    <phoneticPr fontId="7"/>
  </si>
  <si>
    <t>スパン番号</t>
    <rPh sb="3" eb="5">
      <t>バンゴウ</t>
    </rPh>
    <phoneticPr fontId="7"/>
  </si>
  <si>
    <t>スパン長</t>
    <rPh sb="3" eb="4">
      <t>ナガ</t>
    </rPh>
    <phoneticPr fontId="7"/>
  </si>
  <si>
    <t>前回定期点検時の健全性</t>
    <rPh sb="0" eb="2">
      <t>ゼンカイ</t>
    </rPh>
    <rPh sb="6" eb="7">
      <t>ジ</t>
    </rPh>
    <rPh sb="8" eb="11">
      <t>ケンゼンセイ</t>
    </rPh>
    <phoneticPr fontId="7"/>
  </si>
  <si>
    <t>応急措置前の判定</t>
    <rPh sb="0" eb="2">
      <t>オウキュウ</t>
    </rPh>
    <rPh sb="2" eb="4">
      <t>ソチ</t>
    </rPh>
    <rPh sb="4" eb="5">
      <t>マエ</t>
    </rPh>
    <rPh sb="6" eb="8">
      <t>ハンテイ</t>
    </rPh>
    <phoneticPr fontId="7"/>
  </si>
  <si>
    <t>対策区分毎の
変状の有無</t>
    <rPh sb="0" eb="2">
      <t>タイサク</t>
    </rPh>
    <rPh sb="2" eb="4">
      <t>クブン</t>
    </rPh>
    <rPh sb="4" eb="5">
      <t>ゴト</t>
    </rPh>
    <rPh sb="7" eb="9">
      <t>ヘンジョウ</t>
    </rPh>
    <rPh sb="10" eb="12">
      <t>ウム</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</si>
  <si>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</si>
  <si>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</si>
  <si>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</si>
  <si>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</si>
  <si>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</si>
  <si>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</si>
  <si>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</si>
  <si>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Ⅱa</t>
    <phoneticPr fontId="7"/>
  </si>
  <si>
    <t>Ⅱb</t>
    <phoneticPr fontId="7"/>
  </si>
  <si>
    <t>集計
・
判定
・
診断</t>
    <rPh sb="0" eb="2">
      <t>シュウケイ</t>
    </rPh>
    <rPh sb="5" eb="7">
      <t>ハンテイ</t>
    </rPh>
    <rPh sb="10" eb="12">
      <t>シンダン</t>
    </rPh>
    <phoneticPr fontId="7"/>
  </si>
  <si>
    <t>変状の発生規模合計(㎡)</t>
    <rPh sb="0" eb="2">
      <t>ヘンジョウ</t>
    </rPh>
    <rPh sb="3" eb="5">
      <t>ハッセイ</t>
    </rPh>
    <rPh sb="5" eb="7">
      <t>キボ</t>
    </rPh>
    <rPh sb="7" eb="9">
      <t>ゴウケイ</t>
    </rPh>
    <phoneticPr fontId="7"/>
  </si>
  <si>
    <t>－</t>
    <phoneticPr fontId="7"/>
  </si>
  <si>
    <t>計</t>
    <rPh sb="0" eb="1">
      <t>ケイ</t>
    </rPh>
    <phoneticPr fontId="7"/>
  </si>
  <si>
    <t>対策区分の
判定結果</t>
    <rPh sb="0" eb="2">
      <t>タイサク</t>
    </rPh>
    <rPh sb="2" eb="4">
      <t>クブン</t>
    </rPh>
    <rPh sb="6" eb="8">
      <t>ハンテイ</t>
    </rPh>
    <rPh sb="8" eb="10">
      <t>ケッカ</t>
    </rPh>
    <phoneticPr fontId="7"/>
  </si>
  <si>
    <t>判定区分毎の変状数</t>
    <rPh sb="0" eb="2">
      <t>ハンテイ</t>
    </rPh>
    <rPh sb="2" eb="4">
      <t>クブン</t>
    </rPh>
    <rPh sb="4" eb="5">
      <t>ゴト</t>
    </rPh>
    <rPh sb="6" eb="8">
      <t>ヘンジョウ</t>
    </rPh>
    <rPh sb="8" eb="9">
      <t>スウ</t>
    </rPh>
    <phoneticPr fontId="7"/>
  </si>
  <si>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7"/>
  </si>
  <si>
    <t>健全性の
診断結果</t>
    <rPh sb="0" eb="3">
      <t>ケンゼンセイ</t>
    </rPh>
    <rPh sb="5" eb="7">
      <t>シンダン</t>
    </rPh>
    <rPh sb="7" eb="9">
      <t>ケッカ</t>
    </rPh>
    <phoneticPr fontId="7"/>
  </si>
  <si>
    <t>判定区分</t>
    <rPh sb="0" eb="2">
      <t>ハンテイ</t>
    </rPh>
    <rPh sb="2" eb="4">
      <t>クブン</t>
    </rPh>
    <phoneticPr fontId="7"/>
  </si>
  <si>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7"/>
  </si>
  <si>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7"/>
  </si>
  <si>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</si>
  <si>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</si>
  <si>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7"/>
  </si>
  <si>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7"/>
  </si>
  <si>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7"/>
  </si>
  <si>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</si>
  <si>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</si>
  <si>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</si>
  <si>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7"/>
  </si>
  <si>
    <t>※4：本様式は覆工スパン毎に作成すること。</t>
    <rPh sb="3" eb="4">
      <t>ホン</t>
    </rPh>
    <rPh sb="4" eb="6">
      <t>ヨウシキ</t>
    </rPh>
    <rPh sb="7" eb="9">
      <t>フッコウ</t>
    </rPh>
    <rPh sb="12" eb="13">
      <t>ゴト</t>
    </rPh>
    <rPh sb="14" eb="16">
      <t>サクセイ</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</si>
  <si>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</si>
  <si>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</si>
  <si>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7"/>
  </si>
  <si>
    <t>今回点検時叩き落し実施</t>
  </si>
  <si>
    <t>〇</t>
  </si>
  <si>
    <t>幅0.3mm～0.5mm、縦断方向</t>
    <phoneticPr fontId="8"/>
  </si>
  <si>
    <t>幅0.5mm、縦断方向</t>
    <phoneticPr fontId="8"/>
  </si>
  <si>
    <t>対策済み</t>
  </si>
  <si>
    <t>再判定</t>
  </si>
  <si>
    <t>ひび割れの発生範囲は長さ×1.0mで算出</t>
  </si>
  <si>
    <t>幅0.3mm、縦断方向</t>
    <phoneticPr fontId="8"/>
  </si>
  <si>
    <t>幅0.2mm～0.5mm、縦断方向</t>
    <phoneticPr fontId="8"/>
  </si>
  <si>
    <t>幅0.2mm、縦断方向</t>
    <phoneticPr fontId="8"/>
  </si>
  <si>
    <t>ひび割れの発生範囲は長さ×1.0mで算出</t>
    <phoneticPr fontId="8"/>
  </si>
  <si>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3"/>
  </si>
  <si>
    <t>路 線 名</t>
    <rPh sb="0" eb="1">
      <t>ミチ</t>
    </rPh>
    <rPh sb="2" eb="3">
      <t>セン</t>
    </rPh>
    <rPh sb="4" eb="5">
      <t>メイ</t>
    </rPh>
    <phoneticPr fontId="3"/>
  </si>
  <si>
    <t>定期点検業者</t>
    <rPh sb="0" eb="2">
      <t>テイキ</t>
    </rPh>
    <rPh sb="2" eb="4">
      <t>テンケン</t>
    </rPh>
    <rPh sb="4" eb="6">
      <t>ギョウシャ</t>
    </rPh>
    <phoneticPr fontId="3"/>
  </si>
  <si>
    <t>名　称</t>
    <rPh sb="0" eb="1">
      <t>ナ</t>
    </rPh>
    <rPh sb="2" eb="3">
      <t>ショウ</t>
    </rPh>
    <phoneticPr fontId="3"/>
  </si>
  <si>
    <t>管理者名</t>
    <rPh sb="0" eb="3">
      <t>カンリシャ</t>
    </rPh>
    <rPh sb="3" eb="4">
      <t>メイ</t>
    </rPh>
    <phoneticPr fontId="3"/>
  </si>
  <si>
    <t>覆工スパン
番号</t>
    <rPh sb="0" eb="2">
      <t>フッコウ</t>
    </rPh>
    <rPh sb="6" eb="8">
      <t>バンゴウ</t>
    </rPh>
    <phoneticPr fontId="3"/>
  </si>
  <si>
    <t>対象箇所</t>
    <rPh sb="0" eb="2">
      <t>タイショウ</t>
    </rPh>
    <rPh sb="2" eb="4">
      <t>カショ</t>
    </rPh>
    <phoneticPr fontId="3"/>
  </si>
  <si>
    <t>不可能な理由</t>
    <rPh sb="0" eb="3">
      <t>フカノウ</t>
    </rPh>
    <rPh sb="4" eb="6">
      <t>リユウ</t>
    </rPh>
    <phoneticPr fontId="3"/>
  </si>
  <si>
    <t>対応策</t>
    <rPh sb="0" eb="3">
      <t>タイオウサク</t>
    </rPh>
    <phoneticPr fontId="3"/>
  </si>
  <si>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3"/>
  </si>
  <si>
    <t>※　数が多い場合は、適時、表の行を増やすこと。</t>
    <phoneticPr fontId="8"/>
  </si>
  <si>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37"/>
  </si>
  <si>
    <t>フリガナ</t>
    <phoneticPr fontId="37"/>
  </si>
  <si>
    <t>路線名</t>
    <rPh sb="0" eb="2">
      <t>ロセン</t>
    </rPh>
    <rPh sb="2" eb="3">
      <t>メイ</t>
    </rPh>
    <phoneticPr fontId="37"/>
  </si>
  <si>
    <t>定期点検業者</t>
    <rPh sb="0" eb="2">
      <t>テイキ</t>
    </rPh>
    <rPh sb="2" eb="4">
      <t>テンケン</t>
    </rPh>
    <rPh sb="4" eb="6">
      <t>ギョウシャ</t>
    </rPh>
    <phoneticPr fontId="37"/>
  </si>
  <si>
    <t>定期点検年月日</t>
    <rPh sb="0" eb="2">
      <t>テイキ</t>
    </rPh>
    <rPh sb="2" eb="4">
      <t>テンケン</t>
    </rPh>
    <rPh sb="4" eb="7">
      <t>ネンガッピ</t>
    </rPh>
    <phoneticPr fontId="37"/>
  </si>
  <si>
    <t xml:space="preserve"> </t>
    <phoneticPr fontId="37"/>
  </si>
  <si>
    <t>名  称</t>
    <rPh sb="0" eb="1">
      <t>ナ</t>
    </rPh>
    <rPh sb="3" eb="4">
      <t>ショウ</t>
    </rPh>
    <phoneticPr fontId="37"/>
  </si>
  <si>
    <t>管理者名</t>
    <rPh sb="0" eb="3">
      <t>カンリシャ</t>
    </rPh>
    <rPh sb="3" eb="4">
      <t>メイ</t>
    </rPh>
    <phoneticPr fontId="37"/>
  </si>
  <si>
    <t>定期点検者名</t>
    <rPh sb="0" eb="2">
      <t>テイキ</t>
    </rPh>
    <rPh sb="2" eb="4">
      <t>テンケン</t>
    </rPh>
    <rPh sb="4" eb="5">
      <t>シャ</t>
    </rPh>
    <rPh sb="5" eb="6">
      <t>メイ</t>
    </rPh>
    <phoneticPr fontId="37"/>
  </si>
  <si>
    <t>トンネル毎の
健全性</t>
    <rPh sb="4" eb="5">
      <t>ゴト</t>
    </rPh>
    <rPh sb="7" eb="10">
      <t>ケンゼンセイ</t>
    </rPh>
    <phoneticPr fontId="37"/>
  </si>
  <si>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37"/>
  </si>
  <si>
    <t>覆工ｽﾊﾟﾝ番号</t>
    <rPh sb="0" eb="2">
      <t>フッコウ</t>
    </rPh>
    <rPh sb="6" eb="8">
      <t>バンゴウ</t>
    </rPh>
    <phoneticPr fontId="37"/>
  </si>
  <si>
    <t>ｽﾊﾟﾝ長（ｍ）</t>
    <phoneticPr fontId="37"/>
  </si>
  <si>
    <t>変    状    数</t>
    <rPh sb="0" eb="1">
      <t>ヘン</t>
    </rPh>
    <rPh sb="5" eb="6">
      <t>ジョウ</t>
    </rPh>
    <rPh sb="10" eb="11">
      <t>スウ</t>
    </rPh>
    <phoneticPr fontId="37"/>
  </si>
  <si>
    <t>覆工スパン毎の
健全性の診断</t>
    <rPh sb="0" eb="2">
      <t>フッコウ</t>
    </rPh>
    <rPh sb="5" eb="6">
      <t>ゴト</t>
    </rPh>
    <rPh sb="8" eb="10">
      <t>ケンゼン</t>
    </rPh>
    <rPh sb="10" eb="11">
      <t>セイ</t>
    </rPh>
    <rPh sb="12" eb="14">
      <t>シンダン</t>
    </rPh>
    <phoneticPr fontId="37"/>
  </si>
  <si>
    <t>変    状    規    模</t>
    <rPh sb="0" eb="1">
      <t>ヘン</t>
    </rPh>
    <rPh sb="5" eb="6">
      <t>ジョウ</t>
    </rPh>
    <rPh sb="10" eb="11">
      <t>キ</t>
    </rPh>
    <rPh sb="15" eb="16">
      <t>ボ</t>
    </rPh>
    <phoneticPr fontId="37"/>
  </si>
  <si>
    <t>判定区分変換</t>
    <rPh sb="0" eb="2">
      <t>ハンテイ</t>
    </rPh>
    <rPh sb="2" eb="4">
      <t>クブン</t>
    </rPh>
    <rPh sb="4" eb="6">
      <t>ヘンカン</t>
    </rPh>
    <phoneticPr fontId="7"/>
  </si>
  <si>
    <t>対策区分の判定</t>
    <rPh sb="0" eb="2">
      <t>タイサク</t>
    </rPh>
    <rPh sb="2" eb="4">
      <t>クブン</t>
    </rPh>
    <rPh sb="5" eb="7">
      <t>ハンテイ</t>
    </rPh>
    <phoneticPr fontId="37"/>
  </si>
  <si>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37"/>
  </si>
  <si>
    <t>覆工スパン長（ｍ）</t>
    <rPh sb="0" eb="2">
      <t>フッコウ</t>
    </rPh>
    <rPh sb="5" eb="6">
      <t>ナガ</t>
    </rPh>
    <phoneticPr fontId="37"/>
  </si>
  <si>
    <t>変状の発生範囲の規模（㎡）</t>
    <rPh sb="0" eb="2">
      <t>ヘンジョウ</t>
    </rPh>
    <rPh sb="3" eb="5">
      <t>ハッセイ</t>
    </rPh>
    <rPh sb="5" eb="7">
      <t>ハンイ</t>
    </rPh>
    <rPh sb="8" eb="10">
      <t>キボ</t>
    </rPh>
    <phoneticPr fontId="37"/>
  </si>
  <si>
    <t xml:space="preserve">外力 </t>
    <rPh sb="0" eb="2">
      <t>ガイリョク</t>
    </rPh>
    <phoneticPr fontId="37"/>
  </si>
  <si>
    <t>材質劣化</t>
    <rPh sb="0" eb="2">
      <t>ザイシツ</t>
    </rPh>
    <rPh sb="2" eb="4">
      <t>レッカ</t>
    </rPh>
    <phoneticPr fontId="37"/>
  </si>
  <si>
    <t>漏水</t>
    <rPh sb="0" eb="2">
      <t>ロウスイ</t>
    </rPh>
    <phoneticPr fontId="37"/>
  </si>
  <si>
    <t>外力</t>
    <rPh sb="0" eb="2">
      <t>ガイリョク</t>
    </rPh>
    <phoneticPr fontId="37"/>
  </si>
  <si>
    <t>健全性</t>
    <rPh sb="0" eb="2">
      <t>ケンゼン</t>
    </rPh>
    <rPh sb="2" eb="3">
      <t>セイ</t>
    </rPh>
    <phoneticPr fontId="37"/>
  </si>
  <si>
    <r>
      <t xml:space="preserve">外力 </t>
    </r>
    <r>
      <rPr>
        <vertAlign val="superscript"/>
        <sz val="9"/>
        <rFont val="HGSｺﾞｼｯｸM"/>
        <family val="3"/>
        <charset val="128"/>
      </rPr>
      <t>注2</t>
    </r>
    <rPh sb="0" eb="2">
      <t>ガイリョク</t>
    </rPh>
    <rPh sb="3" eb="4">
      <t>チュウ</t>
    </rPh>
    <phoneticPr fontId="37"/>
  </si>
  <si>
    <t>Ⅳ</t>
    <phoneticPr fontId="37"/>
  </si>
  <si>
    <t>Ⅲ</t>
    <phoneticPr fontId="37"/>
  </si>
  <si>
    <t>Ⅱa</t>
    <phoneticPr fontId="37"/>
  </si>
  <si>
    <t>Ⅱb</t>
    <phoneticPr fontId="37"/>
  </si>
  <si>
    <t>Ⅱ</t>
    <phoneticPr fontId="37"/>
  </si>
  <si>
    <t>ｃ</t>
    <phoneticPr fontId="8"/>
  </si>
  <si>
    <t>計</t>
    <rPh sb="0" eb="1">
      <t>ケイ</t>
    </rPh>
    <phoneticPr fontId="37"/>
  </si>
  <si>
    <t>←最大値</t>
    <rPh sb="1" eb="4">
      <t>サイダイチ</t>
    </rPh>
    <phoneticPr fontId="7"/>
  </si>
  <si>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37"/>
  </si>
  <si>
    <t>　　　材質劣化、漏水はそれぞれの判定区分に変状数を記入すること。</t>
    <phoneticPr fontId="37"/>
  </si>
  <si>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37"/>
  </si>
  <si>
    <t>※１：本シートは様式D‐3の集計結果を掲載すること。</t>
    <rPh sb="3" eb="4">
      <t>ホン</t>
    </rPh>
    <rPh sb="8" eb="10">
      <t>ヨウシキ</t>
    </rPh>
    <rPh sb="14" eb="16">
      <t>シュウケイ</t>
    </rPh>
    <rPh sb="16" eb="18">
      <t>ケッカ</t>
    </rPh>
    <rPh sb="19" eb="21">
      <t>ケイサイ</t>
    </rPh>
    <phoneticPr fontId="37"/>
  </si>
  <si>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37"/>
  </si>
  <si>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3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</si>
</sst>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176" formatCode="yyyy&quot;年&quot;m&quot;月&quot;d&quot;日&quot;;@"/>
    <numFmt numFmtId="177" formatCode="[$-F800]dddd\,\ mmmm\ dd\,\ yyyy"/>
    <numFmt numFmtId="178" formatCode="[=0]&quot;-&quot;;General&quot;m&quot;"/>
    <numFmt numFmtId="179" formatCode="General&quot;m&quot;"/>
    <numFmt numFmtId="180" formatCode="General&quot;%&quot;"/>
    <numFmt numFmtId="181" formatCode="#,##0_ "/>
    <numFmt numFmtId="182" formatCode="General&quot; ㎡&quot;"/>
    <numFmt numFmtId="183" formatCode="0.0_ "/>
    <numFmt numFmtId="184" formatCode="&quot;S&quot;0"/>
    <numFmt numFmtId="185" formatCode="0.00000"/>
    <numFmt numFmtId="186" formatCode="##&quot;°&quot;##&quot;′&quot;##.00&quot;″&quot;"/>
    <numFmt numFmtId="187" formatCode="##&quot;°&quot;##&quot;′&quot;##.0&quot;″&quot;"/>
    <numFmt numFmtId="188" formatCode="0&quot; 箇所&quot;"/>
    <numFmt numFmtId="189" formatCode="0&quot; スパン&quot;"/>
    <numFmt numFmtId="190" formatCode="0&quot;年&quot;00&quot;月&quot;"/>
    <numFmt numFmtId="191" formatCode="0.0"/>
    <numFmt numFmtId="192" formatCode="&quot;S&quot;000"/>
    <numFmt numFmtId="193" formatCode="0.0&quot;m&quot;"/>
    <numFmt numFmtId="194" formatCode="0_ "/>
    <numFmt numFmtId="195" formatCode="0.00_ "/>
    <numFmt numFmtId="196" formatCode="0.00_);[Red]\(0.00\)"/>
  </numFmts>
  <fonts count="49">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9"/>
      <name val="HGSｺﾞｼｯｸM"/>
      <family val="3"/>
      <charset val="128"/>
    </font>
    <font>
      <sz val="10"/>
      <color theme="1"/>
      <name val="ＭＳ ゴシック"/>
      <family val="2"/>
      <charset val="128"/>
    </font>
    <font>
      <sz val="9"/>
      <color theme="1"/>
      <name val="ＭＳ Ｐゴシック"/>
      <family val="3"/>
      <charset val="128"/>
      <scheme val="minor"/>
    </font>
    <font>
      <sz val="10"/>
      <color indexed="8"/>
      <name val="HGSｺﾞｼｯｸM"/>
      <family val="3"/>
      <charset val="128"/>
    </font>
    <font>
      <sz val="6"/>
      <name val="HGPｺﾞｼｯｸM"/>
      <family val="3"/>
      <charset val="128"/>
    </font>
    <font>
      <sz val="6"/>
      <name val="HGSｺﾞｼｯｸM"/>
      <family val="3"/>
      <charset val="128"/>
    </font>
    <font>
      <sz val="5"/>
      <name val="HGPｺﾞｼｯｸM"/>
      <family val="3"/>
      <charset val="128"/>
    </font>
    <font>
      <sz val="10"/>
      <color rgb="FFFF0000"/>
      <name val="HGPｺﾞｼｯｸM"/>
      <family val="3"/>
      <charset val="128"/>
    </font>
    <font>
      <sz val="7"/>
      <name val="HGPｺﾞｼｯｸM"/>
      <family val="3"/>
      <charset val="128"/>
    </font>
    <font>
      <sz val="10"/>
      <color theme="1"/>
      <name val="HGPｺﾞｼｯｸM"/>
      <family val="3"/>
      <charset val="128"/>
    </font>
    <font>
      <u/>
      <sz val="10"/>
      <name val="HGSｺﾞｼｯｸM"/>
      <family val="3"/>
      <charset val="128"/>
    </font>
    <font>
      <u/>
      <sz val="11"/>
      <name val="HGSｺﾞｼｯｸM"/>
      <family val="3"/>
      <charset val="128"/>
    </font>
    <font>
      <sz val="11"/>
      <name val="HGSｺﾞｼｯｸM"/>
      <family val="3"/>
      <charset val="128"/>
    </font>
    <font>
      <b/>
      <sz val="24"/>
      <name val="HGSｺﾞｼｯｸM"/>
      <family val="3"/>
      <charset val="128"/>
    </font>
    <font>
      <b/>
      <sz val="10"/>
      <name val="HGSｺﾞｼｯｸM"/>
      <family val="3"/>
      <charset val="128"/>
    </font>
    <font>
      <sz val="11"/>
      <name val="ＭＳ Ｐゴシック"/>
      <family val="3"/>
      <charset val="128"/>
      <scheme val="minor"/>
    </font>
    <font>
      <sz val="8"/>
      <name val="HGSｺﾞｼｯｸM"/>
      <family val="3"/>
      <charset val="128"/>
    </font>
    <font>
      <sz val="7"/>
      <name val="HGSｺﾞｼｯｸM"/>
      <family val="3"/>
      <charset val="128"/>
    </font>
    <font>
      <sz val="10"/>
      <color theme="1"/>
      <name val="HGSｺﾞｼｯｸM"/>
      <family val="3"/>
      <charset val="128"/>
    </font>
    <font>
      <sz val="9.5"/>
      <name val="HGSｺﾞｼｯｸM"/>
      <family val="3"/>
      <charset val="128"/>
    </font>
    <font>
      <sz val="11"/>
      <color theme="1"/>
      <name val="HGSｺﾞｼｯｸM"/>
      <family val="3"/>
      <charset val="128"/>
    </font>
    <font>
      <sz val="10"/>
      <color rgb="FFFF0000"/>
      <name val="HGSｺﾞｼｯｸM"/>
      <family val="3"/>
      <charset val="128"/>
    </font>
    <font>
      <sz val="6"/>
      <name val="ＭＳ ゴシック"/>
      <family val="2"/>
      <charset val="128"/>
    </font>
    <font>
      <sz val="6"/>
      <name val="ＭＳ Ｐゴシック"/>
      <family val="2"/>
      <charset val="128"/>
      <scheme val="minor"/>
    </font>
    <font>
      <sz val="9"/>
      <color theme="1"/>
      <name val="HGSｺﾞｼｯｸM"/>
      <family val="3"/>
      <charset val="128"/>
    </font>
    <font>
      <sz val="14"/>
      <name val="HGPｺﾞｼｯｸM"/>
      <family val="3"/>
      <charset val="128"/>
    </font>
    <font>
      <sz val="10"/>
      <color rgb="FFFF0000"/>
      <name val="ＭＳ ゴシック"/>
      <family val="3"/>
      <charset val="128"/>
    </font>
    <font>
      <vertAlign val="superscript"/>
      <sz val="9"/>
      <name val="HGSｺﾞｼｯｸM"/>
      <family val="3"/>
      <charset val="128"/>
    </font>
    <font>
      <sz val="9"/>
      <name val="ＭＳ Ｐゴシック"/>
      <family val="3"/>
      <charset val="128"/>
      <scheme val="minor"/>
    </font>
    <font>
      <sz val="12"/>
      <color theme="1"/>
      <name val="HGSｺﾞｼｯｸM"/>
      <family val="3"/>
      <charset val="128"/>
    </font>
    <font>
      <sz val="9"/>
      <color theme="1"/>
      <name val="ＭＳ Ｐゴシック"/>
      <family val="3"/>
      <charset val="128"/>
    </font>
    <font>
      <sz val="8"/>
      <color theme="1"/>
      <name val="ＭＳ Ｐゴシック"/>
      <family val="3"/>
      <charset val="128"/>
      <scheme val="minor"/>
    </font>
    <font>
      <sz val="8"/>
      <color theme="1"/>
      <name val="HGSｺﾞｼｯｸM"/>
      <family val="3"/>
      <charset val="128"/>
    </font>
    <font>
      <sz val="10"/>
      <color theme="1"/>
      <name val="ＭＳ Ｐゴシック"/>
      <family val="2"/>
      <charset val="128"/>
      <scheme val="minor"/>
    </font>
    <font>
      <sz val="14"/>
      <name val="HGSｺﾞｼｯｸM"/>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indexed="22"/>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medium">
        <color indexed="64"/>
      </left>
      <right style="thin">
        <color auto="1"/>
      </right>
      <top/>
      <bottom/>
      <diagonal/>
    </border>
    <border>
      <left/>
      <right style="medium">
        <color indexed="64"/>
      </right>
      <top/>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right/>
      <top/>
      <bottom style="medium">
        <color indexed="64"/>
      </bottom>
      <diagonal/>
    </border>
    <border>
      <left/>
      <right style="thin">
        <color auto="1"/>
      </right>
      <top/>
      <bottom style="medium">
        <color indexed="64"/>
      </bottom>
      <diagonal/>
    </border>
    <border>
      <left/>
      <right style="medium">
        <color indexed="64"/>
      </right>
      <top/>
      <bottom style="medium">
        <color indexed="64"/>
      </bottom>
      <diagonal/>
    </border>
    <border>
      <left style="medium">
        <color indexed="64"/>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thin">
        <color auto="1"/>
      </left>
      <right style="medium">
        <color indexed="64"/>
      </right>
      <top/>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thin">
        <color auto="1"/>
      </top>
      <bottom/>
      <diagonal/>
    </border>
    <border>
      <left style="medium">
        <color indexed="64"/>
      </left>
      <right/>
      <top style="thin">
        <color auto="1"/>
      </top>
      <bottom/>
      <diagonal/>
    </border>
    <border>
      <left/>
      <right style="medium">
        <color indexed="64"/>
      </right>
      <top style="thin">
        <color auto="1"/>
      </top>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auto="1"/>
      </left>
      <right style="thin">
        <color auto="1"/>
      </right>
      <top style="double">
        <color indexed="64"/>
      </top>
      <bottom style="medium">
        <color indexed="64"/>
      </bottom>
      <diagonal/>
    </border>
    <border>
      <left/>
      <right style="thin">
        <color indexed="64"/>
      </right>
      <top style="double">
        <color indexed="64"/>
      </top>
      <bottom style="medium">
        <color indexed="64"/>
      </bottom>
      <diagonal/>
    </border>
    <border>
      <left/>
      <right/>
      <top style="double">
        <color indexed="64"/>
      </top>
      <bottom style="medium">
        <color indexed="64"/>
      </bottom>
      <diagonal/>
    </border>
    <border>
      <left style="thin">
        <color auto="1"/>
      </left>
      <right/>
      <top style="double">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0">
    <xf numFmtId="0" fontId="0" fillId="0" borderId="0">
      <alignment vertical="center"/>
    </xf>
    <xf numFmtId="0" fontId="11" fillId="0" borderId="0">
      <alignment vertical="center"/>
    </xf>
    <xf numFmtId="0" fontId="12" fillId="0" borderId="0"/>
    <xf numFmtId="38" fontId="12" fillId="0" borderId="0" applyFont="0" applyFill="0" applyBorder="0" applyAlignment="0" applyProtection="0">
      <alignment vertical="center"/>
    </xf>
    <xf numFmtId="0" fontId="15" fillId="0" borderId="0">
      <alignment vertical="center"/>
    </xf>
    <xf numFmtId="0" fontId="2" fillId="0" borderId="0">
      <alignment vertical="center"/>
    </xf>
    <xf numFmtId="38" fontId="2" fillId="0" borderId="0" applyFont="0" applyFill="0" applyBorder="0" applyAlignment="0" applyProtection="0">
      <alignment vertical="center"/>
    </xf>
    <xf numFmtId="0" fontId="12" fillId="0" borderId="0"/>
    <xf numFmtId="0" fontId="1" fillId="0" borderId="0">
      <alignment vertical="center"/>
    </xf>
    <xf numFmtId="38" fontId="1" fillId="0" borderId="0" applyFont="0" applyFill="0" applyBorder="0" applyAlignment="0" applyProtection="0">
      <alignment vertical="center"/>
    </xf>
  </cellStyleXfs>
  <cellXfs count="918">
    <xf numFmtId="0" fontId="0" fillId="0" borderId="0" xfId="0">
      <alignment vertical="center"/>
    </xf>
    <xf numFmtId="0" fontId="9" fillId="0" borderId="0" xfId="2" applyFont="1" applyAlignment="1" applyProtection="1">
      <alignment vertical="center"/>
      <protection locked="0"/>
    </xf>
    <xf numFmtId="0" fontId="9" fillId="0" borderId="0" xfId="2" applyFont="1" applyProtection="1">
      <protection locked="0"/>
    </xf>
    <xf numFmtId="0" fontId="9" fillId="0" borderId="0" xfId="2" applyFont="1" applyAlignment="1">
      <alignment vertical="center"/>
    </xf>
    <xf numFmtId="0" fontId="4" fillId="0" borderId="0" xfId="2" applyFont="1" applyAlignment="1" applyProtection="1">
      <alignment vertical="center"/>
      <protection locked="0"/>
    </xf>
    <xf numFmtId="0" fontId="9" fillId="0" borderId="0" xfId="2" applyFont="1" applyAlignment="1">
      <alignment horizontal="center" vertical="center"/>
    </xf>
    <xf numFmtId="0" fontId="10" fillId="0" borderId="0" xfId="2" applyFont="1" applyAlignment="1">
      <alignment vertical="center"/>
    </xf>
    <xf numFmtId="0" fontId="9" fillId="0" borderId="0" xfId="2" applyFont="1" applyAlignment="1" applyProtection="1">
      <alignment horizontal="center" vertical="center"/>
      <protection locked="0"/>
    </xf>
    <xf numFmtId="0" fontId="17" fillId="0" borderId="0" xfId="2" applyFont="1" applyAlignment="1" applyProtection="1">
      <alignment vertical="center"/>
      <protection locked="0"/>
    </xf>
    <xf numFmtId="0" fontId="17" fillId="0" borderId="0" xfId="2" applyFont="1" applyAlignment="1" applyProtection="1">
      <alignment vertical="center" shrinkToFit="1"/>
      <protection locked="0"/>
    </xf>
    <xf numFmtId="0" fontId="17" fillId="0" borderId="0" xfId="2" applyFont="1" applyAlignment="1">
      <alignment vertical="center" shrinkToFit="1"/>
    </xf>
    <xf numFmtId="0" fontId="17" fillId="0" borderId="0" xfId="2" applyFont="1" applyAlignment="1">
      <alignment vertical="center" textRotation="255" shrinkToFit="1"/>
    </xf>
    <xf numFmtId="0" fontId="17" fillId="0" borderId="0" xfId="2" applyFont="1" applyAlignment="1" applyProtection="1">
      <alignment horizontal="center" vertical="center" shrinkToFit="1"/>
      <protection locked="0"/>
    </xf>
    <xf numFmtId="0" fontId="13" fillId="2" borderId="13" xfId="7" applyFont="1" applyFill="1" applyBorder="1" applyAlignment="1">
      <alignment horizontal="center" vertical="center"/>
    </xf>
    <xf numFmtId="0" fontId="13" fillId="2" borderId="14" xfId="7" quotePrefix="1" applyFont="1" applyFill="1" applyBorder="1" applyAlignment="1">
      <alignment horizontal="center" vertical="center" shrinkToFit="1"/>
    </xf>
    <xf numFmtId="58" fontId="13" fillId="2" borderId="14" xfId="7" quotePrefix="1" applyNumberFormat="1" applyFont="1" applyFill="1" applyBorder="1" applyAlignment="1">
      <alignment horizontal="center" vertical="center" shrinkToFit="1"/>
    </xf>
    <xf numFmtId="0" fontId="9" fillId="0" borderId="7" xfId="2" applyFont="1" applyBorder="1" applyAlignment="1">
      <alignment vertical="center"/>
    </xf>
    <xf numFmtId="0" fontId="10" fillId="0" borderId="0" xfId="2" applyFont="1" applyProtection="1">
      <protection locked="0"/>
    </xf>
    <xf numFmtId="0" fontId="16" fillId="0" borderId="0" xfId="0" applyFont="1">
      <alignment vertical="center"/>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1" xfId="2" applyFont="1" applyFill="1" applyBorder="1" applyAlignment="1" applyProtection="1">
      <alignment horizontal="center" vertical="center"/>
      <protection locked="0"/>
    </xf>
    <xf numFmtId="0" fontId="9" fillId="0" borderId="3" xfId="2" applyFont="1" applyBorder="1" applyAlignment="1">
      <alignment horizontal="center" vertical="center" shrinkToFit="1"/>
    </xf>
    <xf numFmtId="0" fontId="9" fillId="2" borderId="2" xfId="2" applyFont="1" applyFill="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0" fontId="9" fillId="0" borderId="8" xfId="2" applyFont="1" applyBorder="1" applyAlignment="1">
      <alignment horizontal="center" vertical="center" shrinkToFit="1"/>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2" borderId="13" xfId="7" applyFont="1" applyFill="1" applyBorder="1" applyAlignment="1">
      <alignment horizontal="center" vertical="center"/>
    </xf>
    <xf numFmtId="0" fontId="9" fillId="2" borderId="1"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14" xfId="2" applyFont="1" applyFill="1" applyBorder="1" applyAlignment="1">
      <alignment horizontal="center" vertical="center"/>
    </xf>
    <xf numFmtId="0" fontId="9" fillId="2" borderId="14" xfId="2" applyFont="1" applyFill="1" applyBorder="1" applyAlignment="1">
      <alignment vertical="center"/>
    </xf>
    <xf numFmtId="0" fontId="9" fillId="0" borderId="7" xfId="2" applyFont="1" applyBorder="1" applyAlignment="1">
      <alignment horizontal="center" vertical="center"/>
    </xf>
    <xf numFmtId="0" fontId="9" fillId="0" borderId="10" xfId="2" applyFont="1" applyBorder="1" applyAlignment="1">
      <alignment horizontal="center" vertical="center"/>
    </xf>
    <xf numFmtId="0" fontId="9" fillId="2" borderId="2" xfId="2" applyFont="1" applyFill="1" applyBorder="1" applyAlignment="1">
      <alignment horizontal="centerContinuous" vertical="center"/>
    </xf>
    <xf numFmtId="0" fontId="9" fillId="2" borderId="8" xfId="2" applyFont="1" applyFill="1" applyBorder="1" applyAlignment="1">
      <alignment horizontal="centerContinuous" vertical="center"/>
    </xf>
    <xf numFmtId="0" fontId="9" fillId="2" borderId="15" xfId="2" applyFont="1" applyFill="1" applyBorder="1" applyAlignment="1">
      <alignment vertical="center"/>
    </xf>
    <xf numFmtId="0" fontId="9" fillId="2" borderId="3" xfId="2" applyFont="1" applyFill="1" applyBorder="1" applyAlignment="1">
      <alignment horizontal="centerContinuous" vertical="center"/>
    </xf>
    <xf numFmtId="0" fontId="9" fillId="0" borderId="0" xfId="2" applyFont="1" applyAlignment="1" applyProtection="1">
      <alignment horizontal="center" vertical="center" shrinkToFit="1"/>
      <protection locked="0"/>
    </xf>
    <xf numFmtId="0" fontId="19" fillId="2" borderId="14" xfId="2" applyFont="1" applyFill="1" applyBorder="1" applyAlignment="1">
      <alignment vertical="center" textRotation="255" wrapText="1" shrinkToFit="1"/>
    </xf>
    <xf numFmtId="0" fontId="9" fillId="2" borderId="13" xfId="2" applyFont="1" applyFill="1" applyBorder="1" applyAlignment="1">
      <alignment horizontal="center" vertical="center" shrinkToFit="1"/>
    </xf>
    <xf numFmtId="0" fontId="9" fillId="2" borderId="9" xfId="2" applyFont="1" applyFill="1" applyBorder="1" applyAlignment="1">
      <alignment horizontal="center" vertical="center"/>
    </xf>
    <xf numFmtId="0" fontId="0" fillId="0" borderId="10" xfId="0" applyBorder="1" applyAlignment="1">
      <alignment horizontal="center" vertical="center"/>
    </xf>
    <xf numFmtId="0" fontId="0" fillId="0" borderId="16"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0" xfId="0" applyAlignment="1">
      <alignment horizontal="center"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0" borderId="11" xfId="0" applyBorder="1">
      <alignment vertical="center"/>
    </xf>
    <xf numFmtId="0" fontId="0" fillId="0" borderId="20" xfId="0" applyBorder="1">
      <alignment vertical="center"/>
    </xf>
    <xf numFmtId="0" fontId="0" fillId="0" borderId="1" xfId="0" applyBorder="1">
      <alignment vertical="center"/>
    </xf>
    <xf numFmtId="0" fontId="0" fillId="0" borderId="8" xfId="0" applyBorder="1">
      <alignment vertical="center"/>
    </xf>
    <xf numFmtId="0" fontId="16" fillId="0" borderId="10" xfId="0" applyFont="1" applyBorder="1" applyAlignment="1">
      <alignment horizontal="center" vertical="center"/>
    </xf>
    <xf numFmtId="0" fontId="16" fillId="0" borderId="3" xfId="0" applyFont="1" applyBorder="1" applyAlignment="1">
      <alignment horizontal="center" vertical="center"/>
    </xf>
    <xf numFmtId="0" fontId="16" fillId="0" borderId="7" xfId="0" applyFont="1" applyBorder="1" applyAlignment="1">
      <alignment horizontal="center" vertical="center"/>
    </xf>
    <xf numFmtId="0" fontId="16" fillId="0" borderId="0" xfId="0" applyFont="1" applyAlignment="1">
      <alignment horizontal="center" vertical="center"/>
    </xf>
    <xf numFmtId="0" fontId="20" fillId="2" borderId="1" xfId="2" applyFont="1" applyFill="1" applyBorder="1" applyAlignment="1">
      <alignment horizontal="center" vertical="center" wrapText="1" shrinkToFit="1"/>
    </xf>
    <xf numFmtId="2" fontId="9" fillId="0" borderId="0" xfId="2" applyNumberFormat="1" applyFont="1" applyProtection="1">
      <protection locked="0"/>
    </xf>
    <xf numFmtId="185" fontId="9" fillId="0" borderId="0" xfId="2" applyNumberFormat="1" applyFont="1" applyProtection="1">
      <protection locked="0"/>
    </xf>
    <xf numFmtId="0" fontId="0" fillId="3" borderId="3" xfId="0" applyFill="1" applyBorder="1">
      <alignment vertical="center"/>
    </xf>
    <xf numFmtId="0" fontId="23" fillId="0" borderId="0" xfId="2" applyFont="1" applyAlignment="1" applyProtection="1">
      <alignment vertical="center"/>
      <protection locked="0"/>
    </xf>
    <xf numFmtId="0" fontId="21" fillId="0" borderId="0" xfId="2" applyFont="1" applyAlignment="1" applyProtection="1">
      <alignment vertical="center"/>
      <protection locked="0"/>
    </xf>
    <xf numFmtId="0" fontId="9" fillId="0" borderId="1" xfId="2" applyFont="1" applyBorder="1" applyAlignment="1" applyProtection="1">
      <alignment vertical="center" shrinkToFit="1"/>
      <protection locked="0"/>
    </xf>
    <xf numFmtId="0" fontId="9" fillId="0" borderId="2" xfId="2" applyFont="1" applyBorder="1" applyAlignment="1" applyProtection="1">
      <alignment vertical="center" shrinkToFit="1"/>
      <protection locked="0"/>
    </xf>
    <xf numFmtId="0" fontId="9" fillId="0" borderId="2" xfId="2" applyFont="1" applyBorder="1" applyAlignment="1" applyProtection="1">
      <alignment horizontal="center" vertical="center" shrinkToFit="1"/>
      <protection locked="0"/>
    </xf>
    <xf numFmtId="0" fontId="9" fillId="0" borderId="1" xfId="2" applyFont="1" applyBorder="1" applyAlignment="1" applyProtection="1">
      <alignment horizontal="center" vertical="center" shrinkToFit="1"/>
      <protection locked="0"/>
    </xf>
    <xf numFmtId="0" fontId="9" fillId="0" borderId="13" xfId="2" applyFont="1" applyBorder="1" applyAlignment="1" applyProtection="1">
      <alignment horizontal="center" vertical="center" shrinkToFit="1"/>
      <protection locked="0"/>
    </xf>
    <xf numFmtId="0" fontId="9" fillId="0" borderId="6" xfId="2" applyFont="1" applyBorder="1" applyAlignment="1" applyProtection="1">
      <alignment horizontal="center" vertical="center" shrinkToFit="1"/>
      <protection locked="0"/>
    </xf>
    <xf numFmtId="0" fontId="19" fillId="0" borderId="2" xfId="2" applyFont="1" applyBorder="1" applyAlignment="1" applyProtection="1">
      <alignment horizontal="center" vertical="center" wrapText="1" shrinkToFit="1"/>
      <protection locked="0"/>
    </xf>
    <xf numFmtId="0" fontId="9" fillId="0" borderId="9" xfId="2" applyFont="1" applyBorder="1" applyAlignment="1" applyProtection="1">
      <alignment horizontal="center" vertical="center" shrinkToFit="1"/>
      <protection locked="0"/>
    </xf>
    <xf numFmtId="184" fontId="9" fillId="0" borderId="1" xfId="7" applyNumberFormat="1" applyFont="1" applyBorder="1" applyAlignment="1">
      <alignment horizontal="center" vertical="center" shrinkToFit="1"/>
    </xf>
    <xf numFmtId="183" fontId="9" fillId="0" borderId="1" xfId="7" applyNumberFormat="1" applyFont="1" applyBorder="1" applyAlignment="1">
      <alignment horizontal="right" vertical="center" shrinkToFit="1"/>
    </xf>
    <xf numFmtId="0" fontId="9" fillId="0" borderId="1" xfId="7" applyFont="1" applyBorder="1" applyAlignment="1">
      <alignment horizontal="center" vertical="center" shrinkToFit="1"/>
    </xf>
    <xf numFmtId="0" fontId="9" fillId="0" borderId="1" xfId="7" applyFont="1" applyBorder="1" applyAlignment="1">
      <alignment vertical="center" shrinkToFit="1"/>
    </xf>
    <xf numFmtId="0" fontId="9" fillId="0" borderId="1" xfId="2" applyFont="1" applyBorder="1" applyAlignment="1">
      <alignment vertical="center" shrinkToFit="1"/>
    </xf>
    <xf numFmtId="0" fontId="9" fillId="0" borderId="8" xfId="2" applyFont="1" applyBorder="1" applyAlignment="1">
      <alignment vertical="center" shrinkToFit="1"/>
    </xf>
    <xf numFmtId="0" fontId="9" fillId="0" borderId="2" xfId="2" applyFont="1" applyBorder="1" applyAlignment="1">
      <alignment horizontal="center" vertical="center" shrinkToFit="1"/>
    </xf>
    <xf numFmtId="0" fontId="9" fillId="0" borderId="2" xfId="2" applyFont="1" applyBorder="1" applyAlignment="1" applyProtection="1">
      <alignment horizontal="center" vertical="center" shrinkToFit="1"/>
      <protection locked="0"/>
    </xf>
    <xf numFmtId="0" fontId="9" fillId="0" borderId="8" xfId="2" applyFont="1" applyBorder="1" applyAlignment="1" applyProtection="1">
      <alignment horizontal="center" vertical="center" shrinkToFit="1"/>
      <protection locked="0"/>
    </xf>
    <xf numFmtId="0" fontId="9" fillId="2" borderId="14" xfId="2" applyFont="1" applyFill="1" applyBorder="1" applyAlignment="1">
      <alignment horizontal="center" vertical="center" textRotation="255" shrinkToFit="1"/>
    </xf>
    <xf numFmtId="0" fontId="9" fillId="2" borderId="13" xfId="2" applyFont="1" applyFill="1" applyBorder="1" applyAlignment="1">
      <alignment horizontal="center" vertical="center" textRotation="255" shrinkToFit="1"/>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9" fillId="0" borderId="8" xfId="2" applyFont="1" applyBorder="1" applyAlignment="1">
      <alignment horizontal="center" vertical="center" shrinkToFit="1"/>
    </xf>
    <xf numFmtId="0" fontId="9" fillId="2" borderId="15" xfId="2" applyFont="1" applyFill="1" applyBorder="1" applyAlignment="1">
      <alignment horizontal="center" vertical="center" textRotation="255" shrinkToFit="1"/>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2" borderId="14" xfId="2" applyFont="1" applyFill="1" applyBorder="1" applyAlignment="1">
      <alignment horizontal="center" vertical="center" textRotation="255"/>
    </xf>
    <xf numFmtId="0" fontId="9" fillId="2" borderId="15" xfId="2" applyFont="1" applyFill="1" applyBorder="1" applyAlignment="1">
      <alignment horizontal="center" vertical="center" textRotation="255"/>
    </xf>
    <xf numFmtId="0" fontId="9" fillId="2" borderId="6" xfId="2" applyFont="1" applyFill="1" applyBorder="1" applyAlignment="1">
      <alignment horizontal="center" vertical="center" textRotation="255" wrapText="1" shrinkToFit="1"/>
    </xf>
    <xf numFmtId="0" fontId="9" fillId="2" borderId="5" xfId="2" applyFont="1" applyFill="1" applyBorder="1" applyAlignment="1">
      <alignment horizontal="center" vertical="center" textRotation="255" shrinkToFit="1"/>
    </xf>
    <xf numFmtId="0" fontId="9" fillId="2" borderId="12" xfId="2" applyFont="1" applyFill="1" applyBorder="1" applyAlignment="1">
      <alignment horizontal="center" vertical="center" textRotation="255" shrinkToFit="1"/>
    </xf>
    <xf numFmtId="0" fontId="9" fillId="2" borderId="4" xfId="2" applyFont="1" applyFill="1" applyBorder="1" applyAlignment="1">
      <alignment horizontal="center" vertical="center" textRotation="255" shrinkToFit="1"/>
    </xf>
    <xf numFmtId="0" fontId="9" fillId="2" borderId="9" xfId="2" applyFont="1" applyFill="1" applyBorder="1" applyAlignment="1">
      <alignment horizontal="center" vertical="center" textRotation="255" shrinkToFit="1"/>
    </xf>
    <xf numFmtId="0" fontId="9" fillId="2" borderId="11" xfId="2" applyFont="1" applyFill="1" applyBorder="1" applyAlignment="1">
      <alignment horizontal="center" vertical="center" textRotation="255" shrinkToFit="1"/>
    </xf>
    <xf numFmtId="0" fontId="9" fillId="0" borderId="1" xfId="2" applyFont="1" applyBorder="1" applyAlignment="1" applyProtection="1">
      <alignment horizontal="center" vertical="center" shrinkToFit="1"/>
      <protection locked="0"/>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9" fillId="0" borderId="1" xfId="2" applyFont="1" applyBorder="1" applyAlignment="1">
      <alignment horizontal="center" vertical="center" shrinkToFit="1"/>
    </xf>
    <xf numFmtId="0" fontId="9" fillId="2" borderId="9" xfId="2" applyFont="1" applyFill="1" applyBorder="1" applyAlignment="1">
      <alignment horizontal="center" vertical="center"/>
    </xf>
    <xf numFmtId="0" fontId="9" fillId="2" borderId="10" xfId="2" applyFont="1" applyFill="1" applyBorder="1" applyAlignment="1">
      <alignment horizontal="center" vertical="center"/>
    </xf>
    <xf numFmtId="0" fontId="9" fillId="2" borderId="11" xfId="2" applyFont="1" applyFill="1" applyBorder="1" applyAlignment="1">
      <alignment horizontal="center" vertical="center"/>
    </xf>
    <xf numFmtId="0" fontId="9" fillId="2" borderId="13" xfId="2" applyFont="1" applyFill="1" applyBorder="1" applyAlignment="1">
      <alignment horizontal="center" vertical="center" shrinkToFit="1"/>
    </xf>
    <xf numFmtId="0" fontId="9" fillId="2" borderId="14" xfId="2" applyFont="1" applyFill="1" applyBorder="1" applyAlignment="1">
      <alignment horizontal="center" vertical="center" shrinkToFit="1"/>
    </xf>
    <xf numFmtId="0" fontId="9" fillId="0" borderId="6" xfId="2" applyFont="1" applyBorder="1" applyAlignment="1">
      <alignment horizontal="left" vertical="center" shrinkToFit="1"/>
    </xf>
    <xf numFmtId="0" fontId="9" fillId="0" borderId="7" xfId="2" applyFont="1" applyBorder="1" applyAlignment="1">
      <alignment horizontal="left" vertical="center" shrinkToFit="1"/>
    </xf>
    <xf numFmtId="0" fontId="9" fillId="0" borderId="5" xfId="2" applyFont="1" applyBorder="1" applyAlignment="1">
      <alignment horizontal="left" vertical="center" shrinkToFit="1"/>
    </xf>
    <xf numFmtId="0" fontId="9" fillId="2" borderId="1" xfId="2" applyFont="1" applyFill="1" applyBorder="1" applyAlignment="1">
      <alignment horizontal="center" vertical="center" shrinkToFit="1"/>
    </xf>
    <xf numFmtId="0" fontId="9" fillId="0" borderId="9" xfId="2" applyFont="1" applyBorder="1" applyAlignment="1">
      <alignment horizontal="left" vertical="center" shrinkToFit="1"/>
    </xf>
    <xf numFmtId="0" fontId="9" fillId="0" borderId="10" xfId="2" applyFont="1" applyBorder="1" applyAlignment="1">
      <alignment horizontal="left" vertical="center" shrinkToFit="1"/>
    </xf>
    <xf numFmtId="0" fontId="14" fillId="0" borderId="6" xfId="2" applyFont="1" applyBorder="1" applyAlignment="1">
      <alignment horizontal="left" vertical="center" shrinkToFit="1"/>
    </xf>
    <xf numFmtId="0" fontId="14" fillId="0" borderId="7" xfId="2" applyFont="1" applyBorder="1" applyAlignment="1">
      <alignment horizontal="left" vertical="center" shrinkToFit="1"/>
    </xf>
    <xf numFmtId="0" fontId="14" fillId="0" borderId="5" xfId="2" applyFont="1" applyBorder="1" applyAlignment="1">
      <alignment horizontal="left" vertical="center" shrinkToFit="1"/>
    </xf>
    <xf numFmtId="0" fontId="14" fillId="0" borderId="9" xfId="2" applyFont="1" applyBorder="1" applyAlignment="1">
      <alignment horizontal="left" vertical="center" shrinkToFit="1"/>
    </xf>
    <xf numFmtId="0" fontId="14" fillId="0" borderId="10" xfId="2" applyFont="1" applyBorder="1" applyAlignment="1">
      <alignment horizontal="left" vertical="center" shrinkToFit="1"/>
    </xf>
    <xf numFmtId="0" fontId="14" fillId="0" borderId="11" xfId="2" applyFont="1" applyBorder="1" applyAlignment="1">
      <alignment horizontal="left" vertical="center" shrinkToFit="1"/>
    </xf>
    <xf numFmtId="176" fontId="9" fillId="0" borderId="2" xfId="2" applyNumberFormat="1" applyFont="1" applyBorder="1" applyAlignment="1">
      <alignment horizontal="center" vertical="center" shrinkToFit="1"/>
    </xf>
    <xf numFmtId="176" fontId="9" fillId="0" borderId="3" xfId="2" applyNumberFormat="1" applyFont="1" applyBorder="1" applyAlignment="1">
      <alignment horizontal="center" vertical="center" shrinkToFit="1"/>
    </xf>
    <xf numFmtId="176" fontId="9" fillId="0" borderId="8" xfId="2" applyNumberFormat="1" applyFont="1" applyBorder="1" applyAlignment="1">
      <alignment horizontal="center" vertical="center" shrinkToFit="1"/>
    </xf>
    <xf numFmtId="0" fontId="9" fillId="0" borderId="11" xfId="2" applyFont="1" applyBorder="1" applyAlignment="1">
      <alignment horizontal="left" vertical="center" shrinkToFit="1"/>
    </xf>
    <xf numFmtId="4" fontId="9" fillId="0" borderId="1" xfId="2" applyNumberFormat="1" applyFont="1" applyBorder="1" applyAlignment="1">
      <alignment horizontal="center" vertical="center" shrinkToFit="1"/>
    </xf>
    <xf numFmtId="0" fontId="9" fillId="2" borderId="12" xfId="2" applyFont="1" applyFill="1" applyBorder="1" applyAlignment="1">
      <alignment horizontal="center" vertical="center" shrinkToFit="1"/>
    </xf>
    <xf numFmtId="186" fontId="9" fillId="0" borderId="9" xfId="1" applyNumberFormat="1" applyFont="1" applyBorder="1" applyAlignment="1" applyProtection="1">
      <alignment horizontal="center" vertical="center" shrinkToFit="1"/>
      <protection locked="0"/>
    </xf>
    <xf numFmtId="186" fontId="9" fillId="0" borderId="3" xfId="1" applyNumberFormat="1" applyFont="1" applyBorder="1" applyAlignment="1" applyProtection="1">
      <alignment horizontal="center" vertical="center" shrinkToFit="1"/>
      <protection locked="0"/>
    </xf>
    <xf numFmtId="186" fontId="9" fillId="0" borderId="8" xfId="1" applyNumberFormat="1" applyFont="1" applyBorder="1" applyAlignment="1" applyProtection="1">
      <alignment horizontal="center" vertical="center" shrinkToFit="1"/>
      <protection locked="0"/>
    </xf>
    <xf numFmtId="14" fontId="9" fillId="0" borderId="9" xfId="2" applyNumberFormat="1" applyFont="1" applyBorder="1" applyAlignment="1" applyProtection="1">
      <alignment horizontal="center" vertical="center" shrinkToFit="1"/>
      <protection locked="0"/>
    </xf>
    <xf numFmtId="14" fontId="9" fillId="0" borderId="11" xfId="2" applyNumberFormat="1" applyFont="1" applyBorder="1" applyAlignment="1" applyProtection="1">
      <alignment horizontal="center" vertical="center" shrinkToFit="1"/>
      <protection locked="0"/>
    </xf>
    <xf numFmtId="0" fontId="9" fillId="0" borderId="12" xfId="2" applyFont="1" applyBorder="1" applyAlignment="1" applyProtection="1">
      <alignment horizontal="center" vertical="center" shrinkToFit="1"/>
      <protection locked="0"/>
    </xf>
    <xf numFmtId="0" fontId="9" fillId="0" borderId="4" xfId="2" applyFont="1" applyBorder="1" applyAlignment="1" applyProtection="1">
      <alignment horizontal="center" vertical="center" shrinkToFit="1"/>
      <protection locked="0"/>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xf>
    <xf numFmtId="186" fontId="9" fillId="0" borderId="10" xfId="1" applyNumberFormat="1" applyFont="1" applyBorder="1" applyAlignment="1" applyProtection="1">
      <alignment horizontal="center" vertical="center" shrinkToFit="1"/>
      <protection locked="0"/>
    </xf>
    <xf numFmtId="186" fontId="9" fillId="0" borderId="11" xfId="1" applyNumberFormat="1" applyFont="1" applyBorder="1" applyAlignment="1" applyProtection="1">
      <alignment horizontal="center" vertical="center" shrinkToFit="1"/>
      <protection locked="0"/>
    </xf>
    <xf numFmtId="0" fontId="9" fillId="2" borderId="3" xfId="2" applyFont="1" applyFill="1" applyBorder="1" applyAlignment="1">
      <alignment horizontal="center" vertical="center"/>
    </xf>
    <xf numFmtId="14" fontId="9" fillId="0" borderId="2" xfId="2" applyNumberFormat="1" applyFont="1" applyBorder="1" applyAlignment="1" applyProtection="1">
      <alignment horizontal="center" vertical="center" shrinkToFit="1"/>
      <protection locked="0"/>
    </xf>
    <xf numFmtId="0" fontId="9" fillId="2" borderId="12" xfId="2" applyFont="1" applyFill="1" applyBorder="1" applyAlignment="1">
      <alignment horizontal="center" vertical="center" textRotation="255"/>
    </xf>
    <xf numFmtId="0" fontId="9" fillId="2" borderId="4" xfId="2" applyFont="1" applyFill="1" applyBorder="1" applyAlignment="1">
      <alignment horizontal="center" vertical="center" textRotation="255"/>
    </xf>
    <xf numFmtId="0" fontId="9" fillId="2" borderId="9" xfId="2" applyFont="1" applyFill="1" applyBorder="1" applyAlignment="1">
      <alignment horizontal="center" vertical="center" textRotation="255"/>
    </xf>
    <xf numFmtId="0" fontId="9" fillId="2" borderId="11" xfId="2" applyFont="1" applyFill="1" applyBorder="1" applyAlignment="1">
      <alignment horizontal="center" vertical="center" textRotation="255"/>
    </xf>
    <xf numFmtId="0" fontId="9" fillId="2" borderId="1" xfId="2" applyFont="1" applyFill="1" applyBorder="1" applyAlignment="1" applyProtection="1">
      <alignment horizontal="center" vertical="center"/>
      <protection locked="0"/>
    </xf>
    <xf numFmtId="0" fontId="9" fillId="0" borderId="6" xfId="2" applyFont="1" applyBorder="1" applyAlignment="1">
      <alignment horizontal="center" vertical="center" wrapText="1" shrinkToFit="1"/>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0" borderId="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4" fontId="9" fillId="2" borderId="9" xfId="2" applyNumberFormat="1" applyFont="1" applyFill="1" applyBorder="1" applyAlignment="1">
      <alignment horizontal="center" vertical="center" shrinkToFit="1"/>
    </xf>
    <xf numFmtId="4" fontId="9" fillId="2" borderId="11" xfId="2" applyNumberFormat="1" applyFont="1" applyFill="1" applyBorder="1" applyAlignment="1">
      <alignment horizontal="center" vertical="center" shrinkToFit="1"/>
    </xf>
    <xf numFmtId="176" fontId="9" fillId="0" borderId="6" xfId="2" applyNumberFormat="1" applyFont="1" applyBorder="1" applyAlignment="1">
      <alignment horizontal="right" vertical="center" shrinkToFit="1"/>
    </xf>
    <xf numFmtId="176" fontId="9" fillId="0" borderId="7" xfId="2" applyNumberFormat="1" applyFont="1" applyBorder="1" applyAlignment="1">
      <alignment horizontal="right" vertical="center" shrinkToFit="1"/>
    </xf>
    <xf numFmtId="176" fontId="9" fillId="0" borderId="5" xfId="2" applyNumberFormat="1" applyFont="1" applyBorder="1" applyAlignment="1">
      <alignment horizontal="right" vertical="center" shrinkToFit="1"/>
    </xf>
    <xf numFmtId="176" fontId="9" fillId="0" borderId="9" xfId="2" applyNumberFormat="1" applyFont="1" applyBorder="1" applyAlignment="1">
      <alignment horizontal="right" vertical="center" shrinkToFit="1"/>
    </xf>
    <xf numFmtId="176" fontId="9" fillId="0" borderId="10" xfId="2" applyNumberFormat="1" applyFont="1" applyBorder="1" applyAlignment="1">
      <alignment horizontal="right" vertical="center" shrinkToFit="1"/>
    </xf>
    <xf numFmtId="176" fontId="9" fillId="0" borderId="11" xfId="2" applyNumberFormat="1" applyFont="1" applyBorder="1" applyAlignment="1">
      <alignment horizontal="right" vertical="center" shrinkToFit="1"/>
    </xf>
    <xf numFmtId="0" fontId="9" fillId="2" borderId="6" xfId="2" applyFont="1" applyFill="1" applyBorder="1" applyAlignment="1">
      <alignment horizontal="center" vertical="center"/>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182" fontId="9" fillId="0" borderId="15" xfId="2" applyNumberFormat="1" applyFont="1" applyBorder="1" applyAlignment="1" applyProtection="1">
      <alignment horizontal="center" vertical="center" shrinkToFit="1"/>
      <protection locked="0"/>
    </xf>
    <xf numFmtId="0" fontId="9" fillId="0" borderId="3" xfId="2" applyFont="1" applyBorder="1" applyAlignment="1" applyProtection="1">
      <alignment horizontal="center" vertical="center" shrinkToFit="1"/>
      <protection locked="0"/>
    </xf>
    <xf numFmtId="0" fontId="9" fillId="2" borderId="6" xfId="2" applyFont="1" applyFill="1" applyBorder="1" applyAlignment="1">
      <alignment horizontal="center" vertical="center" textRotation="255"/>
    </xf>
    <xf numFmtId="0" fontId="9" fillId="2" borderId="5" xfId="2" applyFont="1" applyFill="1" applyBorder="1" applyAlignment="1">
      <alignment horizontal="center" vertical="center" textRotation="255"/>
    </xf>
    <xf numFmtId="0" fontId="9" fillId="0" borderId="13" xfId="2" applyFont="1" applyBorder="1" applyAlignment="1" applyProtection="1">
      <alignment horizontal="center" vertical="center" shrinkToFit="1"/>
      <protection locked="0"/>
    </xf>
    <xf numFmtId="0" fontId="9" fillId="2" borderId="13" xfId="2" applyFont="1" applyFill="1" applyBorder="1" applyAlignment="1">
      <alignment horizontal="center" vertical="center" textRotation="255"/>
    </xf>
    <xf numFmtId="0" fontId="9" fillId="0" borderId="14" xfId="2" applyFont="1" applyBorder="1" applyAlignment="1" applyProtection="1">
      <alignment horizontal="center" vertical="center" shrinkToFit="1"/>
      <protection locked="0"/>
    </xf>
    <xf numFmtId="0" fontId="9" fillId="2" borderId="7" xfId="2" applyFont="1" applyFill="1" applyBorder="1" applyAlignment="1">
      <alignment horizontal="center" vertical="center"/>
    </xf>
    <xf numFmtId="0" fontId="9" fillId="2" borderId="5" xfId="2" applyFont="1" applyFill="1" applyBorder="1" applyAlignment="1">
      <alignment horizontal="center" vertical="center"/>
    </xf>
    <xf numFmtId="0" fontId="9" fillId="2" borderId="2" xfId="2" applyFont="1" applyFill="1" applyBorder="1" applyAlignment="1">
      <alignment horizontal="center" vertical="center" justifyLastLine="1" shrinkToFit="1"/>
    </xf>
    <xf numFmtId="0" fontId="9" fillId="2" borderId="3" xfId="2" applyFont="1" applyFill="1" applyBorder="1" applyAlignment="1">
      <alignment horizontal="center" vertical="center" justifyLastLine="1" shrinkToFit="1"/>
    </xf>
    <xf numFmtId="0" fontId="9" fillId="2" borderId="8" xfId="2" applyFont="1" applyFill="1" applyBorder="1" applyAlignment="1">
      <alignment horizontal="center" vertical="center" justifyLastLine="1" shrinkToFit="1"/>
    </xf>
    <xf numFmtId="181" fontId="9" fillId="0" borderId="2" xfId="2" applyNumberFormat="1" applyFont="1" applyBorder="1" applyAlignment="1" applyProtection="1">
      <alignment horizontal="center" vertical="center" shrinkToFit="1"/>
      <protection locked="0"/>
    </xf>
    <xf numFmtId="181" fontId="9" fillId="0" borderId="3" xfId="2" applyNumberFormat="1" applyFont="1" applyBorder="1" applyAlignment="1" applyProtection="1">
      <alignment horizontal="center" vertical="center" shrinkToFit="1"/>
      <protection locked="0"/>
    </xf>
    <xf numFmtId="180" fontId="9" fillId="0" borderId="1" xfId="2" applyNumberFormat="1" applyFont="1" applyBorder="1" applyAlignment="1" applyProtection="1">
      <alignment horizontal="center" vertical="center" shrinkToFit="1"/>
      <protection locked="0"/>
    </xf>
    <xf numFmtId="178" fontId="9" fillId="0" borderId="2" xfId="2" applyNumberFormat="1" applyFont="1" applyBorder="1" applyAlignment="1" applyProtection="1">
      <alignment horizontal="center" vertical="center" shrinkToFit="1"/>
      <protection locked="0"/>
    </xf>
    <xf numFmtId="178" fontId="9" fillId="0" borderId="8" xfId="2" applyNumberFormat="1" applyFont="1" applyBorder="1" applyAlignment="1" applyProtection="1">
      <alignment horizontal="center" vertical="center" shrinkToFit="1"/>
      <protection locked="0"/>
    </xf>
    <xf numFmtId="0" fontId="14" fillId="2" borderId="2" xfId="2" applyFont="1" applyFill="1" applyBorder="1" applyAlignment="1">
      <alignment horizontal="center" vertical="center" wrapText="1" shrinkToFit="1"/>
    </xf>
    <xf numFmtId="0" fontId="14" fillId="2" borderId="3" xfId="2" applyFont="1" applyFill="1" applyBorder="1" applyAlignment="1">
      <alignment horizontal="center" vertical="center" wrapText="1" shrinkToFit="1"/>
    </xf>
    <xf numFmtId="179" fontId="9" fillId="0" borderId="1" xfId="2" applyNumberFormat="1" applyFont="1" applyBorder="1" applyAlignment="1" applyProtection="1">
      <alignment horizontal="center" vertical="center" shrinkToFit="1"/>
      <protection locked="0"/>
    </xf>
    <xf numFmtId="0" fontId="9" fillId="0" borderId="2" xfId="2" applyFont="1" applyBorder="1" applyAlignment="1" applyProtection="1">
      <alignment horizontal="center" vertical="center"/>
      <protection locked="0"/>
    </xf>
    <xf numFmtId="0" fontId="9" fillId="0" borderId="3" xfId="2" applyFont="1" applyBorder="1" applyAlignment="1" applyProtection="1">
      <alignment horizontal="center" vertical="center"/>
      <protection locked="0"/>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9" fillId="0" borderId="1" xfId="7" applyFont="1" applyBorder="1" applyAlignment="1">
      <alignment horizontal="center" vertical="center" shrinkToFit="1"/>
    </xf>
    <xf numFmtId="0" fontId="9" fillId="0" borderId="2" xfId="7" applyFont="1" applyBorder="1" applyAlignment="1">
      <alignment horizontal="center" vertical="center" shrinkToFit="1"/>
    </xf>
    <xf numFmtId="0" fontId="4" fillId="2" borderId="6" xfId="2" applyFont="1" applyFill="1" applyBorder="1" applyAlignment="1" applyProtection="1">
      <alignment horizontal="center" vertical="center" wrapText="1"/>
      <protection locked="0"/>
    </xf>
    <xf numFmtId="0" fontId="4" fillId="2" borderId="5" xfId="2" applyFont="1" applyFill="1" applyBorder="1" applyAlignment="1" applyProtection="1">
      <alignment horizontal="center" vertical="center" wrapText="1"/>
      <protection locked="0"/>
    </xf>
    <xf numFmtId="0" fontId="4" fillId="2" borderId="9" xfId="2" applyFont="1" applyFill="1" applyBorder="1" applyAlignment="1" applyProtection="1">
      <alignment horizontal="center" vertical="center" wrapText="1"/>
      <protection locked="0"/>
    </xf>
    <xf numFmtId="0" fontId="4" fillId="2" borderId="11" xfId="2" applyFont="1" applyFill="1" applyBorder="1" applyAlignment="1" applyProtection="1">
      <alignment horizontal="center" vertical="center" wrapText="1"/>
      <protection locked="0"/>
    </xf>
    <xf numFmtId="0" fontId="4" fillId="2" borderId="0" xfId="2" applyFont="1" applyFill="1" applyAlignment="1">
      <alignment horizontal="center" vertical="center" wrapText="1"/>
    </xf>
    <xf numFmtId="0" fontId="4" fillId="2" borderId="4" xfId="2" applyFont="1" applyFill="1" applyBorder="1" applyAlignment="1">
      <alignment horizontal="center" vertical="center" wrapText="1"/>
    </xf>
    <xf numFmtId="0" fontId="4" fillId="2" borderId="10"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2" borderId="7" xfId="2" applyFont="1" applyFill="1" applyBorder="1" applyAlignment="1">
      <alignment horizontal="center" vertical="center" wrapText="1"/>
    </xf>
    <xf numFmtId="0" fontId="4" fillId="2" borderId="12" xfId="2" applyFont="1" applyFill="1" applyBorder="1" applyAlignment="1" applyProtection="1">
      <alignment horizontal="center" vertical="center" wrapText="1"/>
      <protection locked="0"/>
    </xf>
    <xf numFmtId="0" fontId="4" fillId="2" borderId="4" xfId="2" applyFont="1" applyFill="1" applyBorder="1" applyAlignment="1" applyProtection="1">
      <alignment horizontal="center" vertical="center" wrapText="1"/>
      <protection locked="0"/>
    </xf>
    <xf numFmtId="0" fontId="4" fillId="2" borderId="2" xfId="2" applyFont="1" applyFill="1" applyBorder="1" applyAlignment="1">
      <alignment horizontal="center" vertical="center" shrinkToFit="1"/>
    </xf>
    <xf numFmtId="0" fontId="4" fillId="2" borderId="3" xfId="2" applyFont="1" applyFill="1" applyBorder="1" applyAlignment="1">
      <alignment horizontal="center" vertical="center" shrinkToFit="1"/>
    </xf>
    <xf numFmtId="0" fontId="4" fillId="2" borderId="8" xfId="2" applyFont="1" applyFill="1" applyBorder="1" applyAlignment="1">
      <alignment horizontal="center" vertical="center" shrinkToFit="1"/>
    </xf>
    <xf numFmtId="177" fontId="4" fillId="0" borderId="1" xfId="2" applyNumberFormat="1" applyFont="1" applyBorder="1" applyAlignment="1">
      <alignment horizontal="right" vertical="center" wrapText="1" shrinkToFit="1"/>
    </xf>
    <xf numFmtId="0" fontId="6" fillId="0" borderId="6" xfId="2" applyFont="1" applyBorder="1" applyAlignment="1">
      <alignment horizontal="center" vertical="center" wrapText="1" shrinkToFit="1"/>
    </xf>
    <xf numFmtId="0" fontId="6" fillId="0" borderId="7" xfId="2" applyFont="1" applyBorder="1" applyAlignment="1">
      <alignment horizontal="center" vertical="center" wrapText="1" shrinkToFit="1"/>
    </xf>
    <xf numFmtId="0" fontId="6" fillId="0" borderId="5" xfId="2" applyFont="1" applyBorder="1" applyAlignment="1">
      <alignment horizontal="center" vertical="center" wrapText="1" shrinkToFit="1"/>
    </xf>
    <xf numFmtId="0" fontId="6" fillId="0" borderId="9" xfId="2" applyFont="1" applyBorder="1" applyAlignment="1">
      <alignment horizontal="center" vertical="center" wrapText="1" shrinkToFit="1"/>
    </xf>
    <xf numFmtId="0" fontId="6" fillId="0" borderId="10" xfId="2" applyFont="1" applyBorder="1" applyAlignment="1">
      <alignment horizontal="center" vertical="center" wrapText="1" shrinkToFit="1"/>
    </xf>
    <xf numFmtId="0" fontId="6" fillId="0" borderId="11" xfId="2" applyFont="1" applyBorder="1" applyAlignment="1">
      <alignment horizontal="center" vertical="center" wrapText="1" shrinkToFit="1"/>
    </xf>
    <xf numFmtId="0" fontId="4" fillId="2" borderId="1" xfId="2" applyFont="1" applyFill="1" applyBorder="1" applyAlignment="1">
      <alignment horizontal="center" vertical="center" wrapText="1" shrinkToFit="1"/>
    </xf>
    <xf numFmtId="0" fontId="9" fillId="0" borderId="2" xfId="2" applyFont="1" applyBorder="1" applyAlignment="1">
      <alignment horizontal="left" vertical="center" shrinkToFit="1"/>
    </xf>
    <xf numFmtId="0" fontId="9" fillId="0" borderId="3" xfId="2" applyFont="1" applyBorder="1" applyAlignment="1">
      <alignment horizontal="left" vertical="center" shrinkToFit="1"/>
    </xf>
    <xf numFmtId="0" fontId="9" fillId="0" borderId="8" xfId="2" applyFont="1" applyBorder="1" applyAlignment="1">
      <alignment horizontal="left" vertical="center" shrinkToFit="1"/>
    </xf>
    <xf numFmtId="0" fontId="18" fillId="2" borderId="14" xfId="2" applyFont="1" applyFill="1" applyBorder="1" applyAlignment="1">
      <alignment horizontal="center" vertical="center" wrapText="1" shrinkToFit="1"/>
    </xf>
    <xf numFmtId="0" fontId="18" fillId="2" borderId="13" xfId="2" applyFont="1" applyFill="1" applyBorder="1" applyAlignment="1">
      <alignment horizontal="center" vertical="center" wrapText="1" shrinkToFit="1"/>
    </xf>
    <xf numFmtId="0" fontId="22" fillId="2" borderId="14" xfId="2" applyFont="1" applyFill="1" applyBorder="1" applyAlignment="1">
      <alignment horizontal="center" vertical="center" wrapText="1" shrinkToFit="1"/>
    </xf>
    <xf numFmtId="0" fontId="22" fillId="2" borderId="13" xfId="2" applyFont="1" applyFill="1" applyBorder="1" applyAlignment="1">
      <alignment horizontal="center" vertical="center" wrapText="1" shrinkToFit="1"/>
    </xf>
    <xf numFmtId="0" fontId="13" fillId="2" borderId="1" xfId="2" applyFont="1" applyFill="1" applyBorder="1" applyAlignment="1" applyProtection="1">
      <alignment horizontal="center" vertical="center" wrapText="1"/>
      <protection locked="0"/>
    </xf>
    <xf numFmtId="0" fontId="13" fillId="2" borderId="1" xfId="2" applyFont="1" applyFill="1" applyBorder="1" applyAlignment="1">
      <alignment horizontal="center" vertical="center" wrapText="1"/>
    </xf>
    <xf numFmtId="0" fontId="18" fillId="2" borderId="1" xfId="2" applyFont="1" applyFill="1" applyBorder="1" applyAlignment="1" applyProtection="1">
      <alignment horizontal="center" vertical="center" wrapText="1"/>
      <protection locked="0"/>
    </xf>
    <xf numFmtId="0" fontId="18" fillId="2" borderId="1" xfId="2" applyFont="1" applyFill="1" applyBorder="1" applyAlignment="1">
      <alignment horizontal="center" vertical="center" wrapText="1"/>
    </xf>
    <xf numFmtId="0" fontId="4" fillId="2" borderId="13" xfId="7" applyFont="1" applyFill="1" applyBorder="1" applyAlignment="1">
      <alignment horizontal="center" vertical="center" wrapText="1"/>
    </xf>
    <xf numFmtId="0" fontId="4" fillId="2" borderId="1" xfId="2" applyFont="1" applyFill="1" applyBorder="1" applyAlignment="1">
      <alignment horizontal="center" vertical="center" wrapText="1"/>
    </xf>
    <xf numFmtId="0" fontId="4" fillId="2" borderId="15" xfId="7" applyFont="1" applyFill="1" applyBorder="1" applyAlignment="1">
      <alignment horizontal="center" vertical="center" wrapText="1"/>
    </xf>
    <xf numFmtId="0" fontId="4" fillId="2" borderId="14"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9" xfId="2" applyFont="1" applyFill="1" applyBorder="1" applyAlignment="1">
      <alignment horizontal="center" vertical="center" wrapText="1"/>
    </xf>
    <xf numFmtId="0" fontId="4" fillId="2" borderId="14" xfId="2" applyFont="1" applyFill="1" applyBorder="1" applyAlignment="1" applyProtection="1">
      <alignment horizontal="center" vertical="center" wrapText="1"/>
      <protection locked="0"/>
    </xf>
    <xf numFmtId="0" fontId="4" fillId="2" borderId="13" xfId="2" applyFont="1" applyFill="1" applyBorder="1" applyAlignment="1" applyProtection="1">
      <alignment horizontal="center" vertical="center" wrapText="1"/>
      <protection locked="0"/>
    </xf>
    <xf numFmtId="0" fontId="13" fillId="2" borderId="14" xfId="2" applyFont="1" applyFill="1" applyBorder="1" applyAlignment="1" applyProtection="1">
      <alignment horizontal="center" vertical="center" wrapText="1"/>
      <protection locked="0"/>
    </xf>
    <xf numFmtId="0" fontId="13" fillId="2" borderId="13" xfId="2" applyFont="1" applyFill="1" applyBorder="1" applyAlignment="1" applyProtection="1">
      <alignment horizontal="center" vertical="center" wrapText="1"/>
      <protection locked="0"/>
    </xf>
    <xf numFmtId="0" fontId="18" fillId="2" borderId="14" xfId="2" applyFont="1" applyFill="1" applyBorder="1" applyAlignment="1" applyProtection="1">
      <alignment horizontal="center" vertical="center" wrapText="1"/>
      <protection locked="0"/>
    </xf>
    <xf numFmtId="0" fontId="18" fillId="2" borderId="13" xfId="2" applyFont="1" applyFill="1" applyBorder="1" applyAlignment="1" applyProtection="1">
      <alignment horizontal="center" vertical="center" wrapText="1"/>
      <protection locked="0"/>
    </xf>
    <xf numFmtId="0" fontId="4" fillId="2" borderId="6" xfId="7" quotePrefix="1" applyFont="1" applyFill="1" applyBorder="1" applyAlignment="1">
      <alignment horizontal="center" vertical="center" shrinkToFit="1"/>
    </xf>
    <xf numFmtId="0" fontId="4" fillId="2" borderId="5" xfId="7" quotePrefix="1" applyFont="1" applyFill="1" applyBorder="1" applyAlignment="1">
      <alignment horizontal="center" vertical="center" shrinkToFit="1"/>
    </xf>
    <xf numFmtId="0" fontId="4" fillId="2" borderId="9" xfId="7" quotePrefix="1" applyFont="1" applyFill="1" applyBorder="1" applyAlignment="1">
      <alignment horizontal="center" vertical="center" shrinkToFit="1"/>
    </xf>
    <xf numFmtId="0" fontId="4" fillId="2" borderId="11" xfId="7" quotePrefix="1" applyFont="1" applyFill="1" applyBorder="1" applyAlignment="1">
      <alignment horizontal="center" vertical="center" shrinkToFit="1"/>
    </xf>
    <xf numFmtId="0" fontId="4" fillId="2" borderId="6" xfId="7" applyFont="1" applyFill="1" applyBorder="1" applyAlignment="1">
      <alignment horizontal="center" vertical="center"/>
    </xf>
    <xf numFmtId="0" fontId="4" fillId="2" borderId="7" xfId="7" applyFont="1" applyFill="1" applyBorder="1" applyAlignment="1">
      <alignment horizontal="center" vertical="center"/>
    </xf>
    <xf numFmtId="0" fontId="4" fillId="2" borderId="5" xfId="7" applyFont="1" applyFill="1" applyBorder="1" applyAlignment="1">
      <alignment horizontal="center" vertical="center"/>
    </xf>
    <xf numFmtId="0" fontId="4" fillId="2" borderId="9" xfId="7" applyFont="1" applyFill="1" applyBorder="1" applyAlignment="1">
      <alignment horizontal="center" vertical="center"/>
    </xf>
    <xf numFmtId="0" fontId="4" fillId="2" borderId="10" xfId="7" applyFont="1" applyFill="1" applyBorder="1" applyAlignment="1">
      <alignment horizontal="center" vertical="center"/>
    </xf>
    <xf numFmtId="0" fontId="4" fillId="2" borderId="11" xfId="7" applyFont="1" applyFill="1" applyBorder="1" applyAlignment="1">
      <alignment horizontal="center" vertical="center"/>
    </xf>
    <xf numFmtId="0" fontId="4" fillId="2" borderId="6" xfId="2" applyFont="1" applyFill="1" applyBorder="1" applyAlignment="1">
      <alignment horizontal="center" vertical="center" shrinkToFit="1"/>
    </xf>
    <xf numFmtId="0" fontId="4" fillId="2" borderId="7" xfId="2" applyFont="1" applyFill="1" applyBorder="1" applyAlignment="1">
      <alignment horizontal="center" vertical="center" shrinkToFit="1"/>
    </xf>
    <xf numFmtId="0" fontId="4" fillId="2" borderId="5" xfId="2" applyFont="1" applyFill="1" applyBorder="1" applyAlignment="1">
      <alignment horizontal="center" vertical="center" shrinkToFit="1"/>
    </xf>
    <xf numFmtId="0" fontId="4" fillId="2" borderId="9" xfId="2" applyFont="1" applyFill="1" applyBorder="1" applyAlignment="1">
      <alignment horizontal="center" vertical="center" shrinkToFit="1"/>
    </xf>
    <xf numFmtId="0" fontId="4" fillId="2" borderId="10" xfId="2" applyFont="1" applyFill="1" applyBorder="1" applyAlignment="1">
      <alignment horizontal="center" vertical="center" shrinkToFit="1"/>
    </xf>
    <xf numFmtId="0" fontId="4" fillId="2" borderId="11" xfId="2" applyFont="1" applyFill="1" applyBorder="1" applyAlignment="1">
      <alignment horizontal="center" vertical="center" shrinkToFit="1"/>
    </xf>
    <xf numFmtId="0" fontId="4" fillId="2" borderId="6" xfId="7" applyFont="1" applyFill="1" applyBorder="1" applyAlignment="1">
      <alignment horizontal="center" vertical="center" shrinkToFit="1"/>
    </xf>
    <xf numFmtId="0" fontId="4" fillId="2" borderId="7" xfId="7" applyFont="1" applyFill="1" applyBorder="1" applyAlignment="1">
      <alignment horizontal="center" vertical="center" shrinkToFit="1"/>
    </xf>
    <xf numFmtId="0" fontId="4" fillId="2" borderId="5" xfId="7" applyFont="1" applyFill="1" applyBorder="1" applyAlignment="1">
      <alignment horizontal="center" vertical="center" shrinkToFit="1"/>
    </xf>
    <xf numFmtId="0" fontId="4" fillId="2" borderId="9" xfId="7" applyFont="1" applyFill="1" applyBorder="1" applyAlignment="1">
      <alignment horizontal="center" vertical="center" shrinkToFit="1"/>
    </xf>
    <xf numFmtId="0" fontId="4" fillId="2" borderId="10" xfId="7" applyFont="1" applyFill="1" applyBorder="1" applyAlignment="1">
      <alignment horizontal="center" vertical="center" shrinkToFit="1"/>
    </xf>
    <xf numFmtId="0" fontId="4" fillId="2" borderId="11" xfId="7" applyFont="1" applyFill="1" applyBorder="1" applyAlignment="1">
      <alignment horizontal="center" vertical="center" shrinkToFit="1"/>
    </xf>
    <xf numFmtId="0" fontId="5" fillId="0" borderId="10" xfId="2" applyFont="1" applyBorder="1" applyAlignment="1">
      <alignment horizontal="left" vertical="center"/>
    </xf>
    <xf numFmtId="0" fontId="4" fillId="2" borderId="14" xfId="2" applyFont="1" applyFill="1" applyBorder="1" applyAlignment="1">
      <alignment horizontal="center" vertical="center"/>
    </xf>
    <xf numFmtId="0" fontId="6" fillId="0" borderId="6" xfId="2" applyFont="1" applyBorder="1" applyAlignment="1">
      <alignment horizontal="left" vertical="center"/>
    </xf>
    <xf numFmtId="0" fontId="6" fillId="0" borderId="7" xfId="2" applyFont="1" applyBorder="1" applyAlignment="1">
      <alignment horizontal="left" vertical="center"/>
    </xf>
    <xf numFmtId="0" fontId="6" fillId="0" borderId="5" xfId="2" applyFont="1" applyBorder="1" applyAlignment="1">
      <alignment horizontal="left" vertical="center"/>
    </xf>
    <xf numFmtId="0" fontId="4" fillId="2" borderId="1" xfId="2" applyFont="1" applyFill="1" applyBorder="1" applyAlignment="1">
      <alignment horizontal="center" vertical="center"/>
    </xf>
    <xf numFmtId="0" fontId="6" fillId="0" borderId="2" xfId="2" applyFont="1" applyBorder="1" applyAlignment="1">
      <alignment horizontal="left" vertical="center" shrinkToFit="1"/>
    </xf>
    <xf numFmtId="0" fontId="6" fillId="0" borderId="3" xfId="2" applyFont="1" applyBorder="1" applyAlignment="1">
      <alignment horizontal="left" vertical="center" shrinkToFit="1"/>
    </xf>
    <xf numFmtId="0" fontId="6" fillId="0" borderId="8" xfId="2" applyFont="1" applyBorder="1" applyAlignment="1">
      <alignment horizontal="left" vertical="center" shrinkToFit="1"/>
    </xf>
    <xf numFmtId="0" fontId="4" fillId="2" borderId="13" xfId="2" applyFont="1" applyFill="1" applyBorder="1" applyAlignment="1">
      <alignment horizontal="center" vertical="center"/>
    </xf>
    <xf numFmtId="0" fontId="6" fillId="0" borderId="9" xfId="2" applyFont="1" applyBorder="1" applyAlignment="1">
      <alignment horizontal="left" vertical="center"/>
    </xf>
    <xf numFmtId="0" fontId="6" fillId="0" borderId="10" xfId="2" applyFont="1" applyBorder="1" applyAlignment="1">
      <alignment horizontal="left" vertical="center"/>
    </xf>
    <xf numFmtId="0" fontId="6" fillId="0" borderId="11" xfId="2" applyFont="1" applyBorder="1" applyAlignment="1">
      <alignment horizontal="left" vertical="center"/>
    </xf>
    <xf numFmtId="0" fontId="4" fillId="2" borderId="1" xfId="2" applyFont="1" applyFill="1" applyBorder="1" applyAlignment="1">
      <alignment horizontal="center" vertical="center" shrinkToFit="1"/>
    </xf>
    <xf numFmtId="0" fontId="9" fillId="2" borderId="13" xfId="2" applyFont="1" applyFill="1" applyBorder="1" applyAlignment="1">
      <alignment vertical="center" textRotation="255"/>
    </xf>
    <xf numFmtId="0" fontId="9" fillId="2" borderId="1" xfId="2" applyFont="1" applyFill="1" applyBorder="1" applyAlignment="1">
      <alignment vertical="center" textRotation="255"/>
    </xf>
    <xf numFmtId="0" fontId="9" fillId="0" borderId="13" xfId="2" applyFont="1" applyBorder="1" applyAlignment="1" applyProtection="1">
      <alignment horizontal="center"/>
      <protection locked="0"/>
    </xf>
    <xf numFmtId="0" fontId="9" fillId="0" borderId="1" xfId="2" applyFont="1" applyBorder="1" applyAlignment="1" applyProtection="1">
      <alignment horizontal="center"/>
      <protection locked="0"/>
    </xf>
    <xf numFmtId="0" fontId="10" fillId="0" borderId="0" xfId="2" applyFont="1" applyAlignment="1">
      <alignment horizontal="left" vertical="center"/>
    </xf>
    <xf numFmtId="0" fontId="9" fillId="0" borderId="6" xfId="2" applyFont="1" applyBorder="1" applyAlignment="1">
      <alignment horizontal="left" vertical="center"/>
    </xf>
    <xf numFmtId="0" fontId="9" fillId="0" borderId="7" xfId="2" applyFont="1" applyBorder="1" applyAlignment="1">
      <alignment horizontal="left" vertical="center"/>
    </xf>
    <xf numFmtId="0" fontId="9" fillId="0" borderId="5" xfId="2" applyFont="1" applyBorder="1" applyAlignment="1">
      <alignment horizontal="left" vertical="center"/>
    </xf>
    <xf numFmtId="0" fontId="9" fillId="2" borderId="1" xfId="2" applyFont="1" applyFill="1" applyBorder="1" applyAlignment="1">
      <alignment horizontal="center" vertical="center"/>
    </xf>
    <xf numFmtId="0" fontId="9" fillId="0" borderId="1" xfId="2" applyFont="1" applyBorder="1" applyAlignment="1">
      <alignment horizontal="left" vertical="center" shrinkToFit="1"/>
    </xf>
    <xf numFmtId="0" fontId="9" fillId="0" borderId="7" xfId="2" applyFont="1" applyBorder="1" applyAlignment="1">
      <alignment horizontal="center" vertical="center" wrapText="1" shrinkToFit="1"/>
    </xf>
    <xf numFmtId="0" fontId="9" fillId="0" borderId="5" xfId="2" applyFont="1" applyBorder="1" applyAlignment="1">
      <alignment horizontal="center" vertical="center" wrapText="1" shrinkToFit="1"/>
    </xf>
    <xf numFmtId="0" fontId="9" fillId="0" borderId="9" xfId="2" applyFont="1" applyBorder="1" applyAlignment="1">
      <alignment horizontal="center" vertical="center" wrapText="1" shrinkToFit="1"/>
    </xf>
    <xf numFmtId="0" fontId="9" fillId="0" borderId="10" xfId="2" applyFont="1" applyBorder="1" applyAlignment="1">
      <alignment horizontal="center" vertical="center" wrapText="1" shrinkToFit="1"/>
    </xf>
    <xf numFmtId="0" fontId="9" fillId="0" borderId="11" xfId="2" applyFont="1" applyBorder="1" applyAlignment="1">
      <alignment horizontal="center" vertical="center" wrapText="1" shrinkToFit="1"/>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176" fontId="9" fillId="0" borderId="6" xfId="2" applyNumberFormat="1" applyFont="1" applyBorder="1" applyAlignment="1">
      <alignment horizontal="right" vertical="center"/>
    </xf>
    <xf numFmtId="176" fontId="9" fillId="0" borderId="7" xfId="2" applyNumberFormat="1" applyFont="1" applyBorder="1" applyAlignment="1">
      <alignment horizontal="right" vertical="center"/>
    </xf>
    <xf numFmtId="176" fontId="9" fillId="0" borderId="5" xfId="2" applyNumberFormat="1" applyFont="1" applyBorder="1" applyAlignment="1">
      <alignment horizontal="right" vertical="center"/>
    </xf>
    <xf numFmtId="176" fontId="9" fillId="0" borderId="9" xfId="2" applyNumberFormat="1" applyFont="1" applyBorder="1" applyAlignment="1">
      <alignment horizontal="right" vertical="center"/>
    </xf>
    <xf numFmtId="176" fontId="9" fillId="0" borderId="10" xfId="2" applyNumberFormat="1" applyFont="1" applyBorder="1" applyAlignment="1">
      <alignment horizontal="right" vertical="center"/>
    </xf>
    <xf numFmtId="176" fontId="9" fillId="0" borderId="11" xfId="2" applyNumberFormat="1" applyFont="1" applyBorder="1" applyAlignment="1">
      <alignment horizontal="right" vertical="center"/>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9" fillId="2" borderId="1" xfId="2" applyFont="1" applyFill="1" applyBorder="1" applyAlignment="1">
      <alignment horizontal="center" vertical="center" wrapText="1"/>
    </xf>
    <xf numFmtId="0" fontId="0" fillId="0" borderId="21"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24" fillId="4" borderId="10" xfId="2" applyFont="1" applyFill="1" applyBorder="1" applyAlignment="1">
      <alignment vertical="center" shrinkToFit="1"/>
    </xf>
    <xf numFmtId="0" fontId="25" fillId="4" borderId="10" xfId="0" applyFont="1" applyFill="1" applyBorder="1" applyAlignment="1">
      <alignment vertical="center" shrinkToFit="1"/>
    </xf>
    <xf numFmtId="0" fontId="9" fillId="0" borderId="10" xfId="2" applyFont="1" applyBorder="1" applyAlignment="1">
      <alignment vertical="center"/>
    </xf>
    <xf numFmtId="0" fontId="26" fillId="0" borderId="10" xfId="0" applyFont="1" applyBorder="1">
      <alignment vertical="center"/>
    </xf>
    <xf numFmtId="0" fontId="26" fillId="0" borderId="11" xfId="0" applyFont="1" applyBorder="1">
      <alignment vertical="center"/>
    </xf>
    <xf numFmtId="49" fontId="9" fillId="0" borderId="1" xfId="2" applyNumberFormat="1" applyFont="1" applyBorder="1" applyAlignment="1" applyProtection="1">
      <alignment vertical="center"/>
      <protection locked="0"/>
    </xf>
    <xf numFmtId="0" fontId="9" fillId="0" borderId="0" xfId="2" applyFont="1"/>
    <xf numFmtId="0" fontId="26" fillId="0" borderId="0" xfId="0" applyFont="1">
      <alignment vertical="center"/>
    </xf>
    <xf numFmtId="0" fontId="9" fillId="0" borderId="1" xfId="2" applyFont="1" applyBorder="1" applyAlignment="1" applyProtection="1">
      <alignment vertical="center" shrinkToFit="1"/>
      <protection locked="0"/>
    </xf>
    <xf numFmtId="176" fontId="9" fillId="0" borderId="1" xfId="2" applyNumberFormat="1" applyFont="1" applyBorder="1" applyAlignment="1" applyProtection="1">
      <alignment vertical="center" shrinkToFit="1"/>
      <protection locked="0"/>
    </xf>
    <xf numFmtId="0" fontId="9" fillId="0" borderId="13" xfId="2" applyFont="1" applyBorder="1" applyAlignment="1" applyProtection="1">
      <alignment vertical="center" shrinkToFit="1"/>
      <protection locked="0"/>
    </xf>
    <xf numFmtId="0" fontId="9" fillId="0" borderId="1" xfId="2" applyFont="1" applyBorder="1" applyAlignment="1">
      <alignment horizontal="center" vertical="center"/>
    </xf>
    <xf numFmtId="0" fontId="9" fillId="0" borderId="2" xfId="2" applyFont="1" applyBorder="1" applyAlignment="1" applyProtection="1">
      <alignment vertical="center" shrinkToFit="1"/>
      <protection locked="0"/>
    </xf>
    <xf numFmtId="0" fontId="9" fillId="0" borderId="3" xfId="2" applyFont="1" applyBorder="1" applyAlignment="1" applyProtection="1">
      <alignment vertical="center" shrinkToFit="1"/>
      <protection locked="0"/>
    </xf>
    <xf numFmtId="176" fontId="9" fillId="0" borderId="6" xfId="2" applyNumberFormat="1" applyFont="1" applyBorder="1" applyAlignment="1" applyProtection="1">
      <alignment vertical="center" shrinkToFit="1"/>
      <protection locked="0"/>
    </xf>
    <xf numFmtId="176" fontId="9" fillId="0" borderId="7" xfId="2" applyNumberFormat="1" applyFont="1" applyBorder="1" applyAlignment="1" applyProtection="1">
      <alignment vertical="center" shrinkToFit="1"/>
      <protection locked="0"/>
    </xf>
    <xf numFmtId="176" fontId="9" fillId="0" borderId="5" xfId="2" applyNumberFormat="1" applyFont="1" applyBorder="1" applyAlignment="1" applyProtection="1">
      <alignment vertical="center" shrinkToFit="1"/>
      <protection locked="0"/>
    </xf>
    <xf numFmtId="38" fontId="9" fillId="0" borderId="3" xfId="3" applyFont="1" applyFill="1" applyBorder="1" applyAlignment="1" applyProtection="1">
      <alignment horizontal="center" vertical="center" shrinkToFit="1"/>
      <protection locked="0"/>
    </xf>
    <xf numFmtId="4" fontId="9" fillId="0" borderId="1" xfId="2" applyNumberFormat="1" applyFont="1" applyBorder="1" applyAlignment="1" applyProtection="1">
      <alignment vertical="center" shrinkToFit="1"/>
      <protection locked="0"/>
    </xf>
    <xf numFmtId="0" fontId="26" fillId="0" borderId="9" xfId="0" applyFont="1" applyBorder="1" applyAlignment="1">
      <alignment horizontal="center" vertical="center"/>
    </xf>
    <xf numFmtId="0" fontId="26" fillId="0" borderId="11" xfId="0" applyFont="1" applyBorder="1" applyAlignment="1">
      <alignment horizontal="center" vertical="center"/>
    </xf>
    <xf numFmtId="0" fontId="26" fillId="0" borderId="9" xfId="0" applyFont="1" applyBorder="1" applyAlignment="1" applyProtection="1">
      <alignment vertical="center" shrinkToFit="1"/>
      <protection locked="0"/>
    </xf>
    <xf numFmtId="0" fontId="26" fillId="0" borderId="10" xfId="0" applyFont="1" applyBorder="1" applyAlignment="1" applyProtection="1">
      <alignment vertical="center" shrinkToFit="1"/>
      <protection locked="0"/>
    </xf>
    <xf numFmtId="0" fontId="26" fillId="0" borderId="11" xfId="0" applyFont="1" applyBorder="1" applyAlignment="1" applyProtection="1">
      <alignment vertical="center" shrinkToFit="1"/>
      <protection locked="0"/>
    </xf>
    <xf numFmtId="0" fontId="9" fillId="0" borderId="6" xfId="2" applyFont="1" applyBorder="1" applyAlignment="1" applyProtection="1">
      <alignment vertical="center" shrinkToFit="1"/>
      <protection locked="0"/>
    </xf>
    <xf numFmtId="0" fontId="9" fillId="0" borderId="7" xfId="2" applyFont="1" applyBorder="1" applyAlignment="1" applyProtection="1">
      <alignment vertical="center" shrinkToFit="1"/>
      <protection locked="0"/>
    </xf>
    <xf numFmtId="0" fontId="9" fillId="0" borderId="5" xfId="2" applyFont="1" applyBorder="1" applyAlignment="1" applyProtection="1">
      <alignment vertical="center" shrinkToFit="1"/>
      <protection locked="0"/>
    </xf>
    <xf numFmtId="0" fontId="9" fillId="2" borderId="1" xfId="2" applyFont="1" applyFill="1" applyBorder="1" applyAlignment="1">
      <alignment horizontal="center" vertical="center" wrapText="1" shrinkToFit="1"/>
    </xf>
    <xf numFmtId="0" fontId="9" fillId="2" borderId="14" xfId="2" applyFont="1" applyFill="1" applyBorder="1" applyAlignment="1">
      <alignment horizontal="center" vertical="center" wrapText="1" shrinkToFit="1"/>
    </xf>
    <xf numFmtId="187" fontId="26" fillId="0" borderId="6" xfId="1" applyNumberFormat="1" applyFont="1" applyBorder="1" applyAlignment="1" applyProtection="1">
      <alignment vertical="center" shrinkToFit="1"/>
      <protection locked="0"/>
    </xf>
    <xf numFmtId="187" fontId="26" fillId="0" borderId="5" xfId="1" applyNumberFormat="1" applyFont="1" applyBorder="1" applyAlignment="1" applyProtection="1">
      <alignment vertical="center" shrinkToFit="1"/>
      <protection locked="0"/>
    </xf>
    <xf numFmtId="188" fontId="9" fillId="0" borderId="14" xfId="2" applyNumberFormat="1" applyFont="1" applyBorder="1" applyAlignment="1" applyProtection="1">
      <alignment horizontal="center" vertical="center" shrinkToFit="1"/>
      <protection locked="0"/>
    </xf>
    <xf numFmtId="188" fontId="9" fillId="2" borderId="14" xfId="2" applyNumberFormat="1" applyFont="1" applyFill="1" applyBorder="1" applyAlignment="1">
      <alignment horizontal="center" vertical="center" shrinkToFit="1"/>
    </xf>
    <xf numFmtId="188" fontId="9" fillId="0" borderId="6" xfId="2" applyNumberFormat="1" applyFont="1" applyBorder="1" applyAlignment="1" applyProtection="1">
      <alignment horizontal="center" vertical="center" shrinkToFit="1"/>
      <protection locked="0"/>
    </xf>
    <xf numFmtId="0" fontId="27" fillId="0" borderId="6" xfId="2" applyFont="1" applyBorder="1" applyAlignment="1" applyProtection="1">
      <alignment horizontal="center" vertical="center"/>
      <protection locked="0"/>
    </xf>
    <xf numFmtId="0" fontId="27" fillId="0" borderId="7" xfId="2" applyFont="1" applyBorder="1" applyAlignment="1" applyProtection="1">
      <alignment horizontal="center" vertical="center"/>
      <protection locked="0"/>
    </xf>
    <xf numFmtId="188" fontId="9" fillId="2" borderId="6" xfId="2" applyNumberFormat="1" applyFont="1" applyFill="1" applyBorder="1" applyAlignment="1">
      <alignment horizontal="center" vertical="center" wrapText="1" shrinkToFit="1"/>
    </xf>
    <xf numFmtId="188" fontId="10" fillId="2" borderId="1" xfId="2" applyNumberFormat="1" applyFont="1" applyFill="1" applyBorder="1" applyAlignment="1">
      <alignment horizontal="center" vertical="center" wrapText="1"/>
    </xf>
    <xf numFmtId="0" fontId="10" fillId="0" borderId="1" xfId="0" applyFont="1" applyBorder="1" applyAlignment="1">
      <alignment horizontal="center" vertical="center" wrapText="1"/>
    </xf>
    <xf numFmtId="188" fontId="10" fillId="0" borderId="1" xfId="2" applyNumberFormat="1" applyFont="1" applyBorder="1" applyAlignment="1" applyProtection="1">
      <alignment horizontal="center" vertical="center" shrinkToFit="1"/>
      <protection locked="0"/>
    </xf>
    <xf numFmtId="0" fontId="9" fillId="2" borderId="15" xfId="2" applyFont="1" applyFill="1" applyBorder="1" applyAlignment="1">
      <alignment horizontal="center" vertical="center" wrapText="1" shrinkToFit="1"/>
    </xf>
    <xf numFmtId="187" fontId="26" fillId="0" borderId="12" xfId="1" applyNumberFormat="1" applyFont="1" applyBorder="1" applyAlignment="1" applyProtection="1">
      <alignment vertical="center" shrinkToFit="1"/>
      <protection locked="0"/>
    </xf>
    <xf numFmtId="187" fontId="26" fillId="0" borderId="4" xfId="1" applyNumberFormat="1" applyFont="1" applyBorder="1" applyAlignment="1" applyProtection="1">
      <alignment vertical="center" shrinkToFit="1"/>
      <protection locked="0"/>
    </xf>
    <xf numFmtId="0" fontId="9" fillId="2" borderId="12" xfId="2" applyFont="1" applyFill="1" applyBorder="1" applyAlignment="1">
      <alignment horizontal="center" vertical="center" wrapText="1" shrinkToFit="1"/>
    </xf>
    <xf numFmtId="0" fontId="9" fillId="2" borderId="0" xfId="2" applyFont="1" applyFill="1" applyAlignment="1">
      <alignment horizontal="center" vertical="center" wrapText="1" shrinkToFit="1"/>
    </xf>
    <xf numFmtId="0" fontId="9" fillId="2" borderId="4" xfId="2" applyFont="1" applyFill="1" applyBorder="1" applyAlignment="1">
      <alignment horizontal="center" vertical="center" wrapText="1" shrinkToFit="1"/>
    </xf>
    <xf numFmtId="0" fontId="9" fillId="2" borderId="4" xfId="2" applyFont="1" applyFill="1" applyBorder="1" applyAlignment="1">
      <alignment horizontal="center" vertical="center" shrinkToFit="1"/>
    </xf>
    <xf numFmtId="0" fontId="9" fillId="2" borderId="15" xfId="2" applyFont="1" applyFill="1" applyBorder="1" applyAlignment="1">
      <alignment horizontal="center" vertical="center" shrinkToFit="1"/>
    </xf>
    <xf numFmtId="188" fontId="9" fillId="0" borderId="15" xfId="2" applyNumberFormat="1" applyFont="1" applyBorder="1" applyAlignment="1" applyProtection="1">
      <alignment horizontal="center" vertical="center" shrinkToFit="1"/>
      <protection locked="0"/>
    </xf>
    <xf numFmtId="188" fontId="9" fillId="2" borderId="15" xfId="2" applyNumberFormat="1" applyFont="1" applyFill="1" applyBorder="1" applyAlignment="1">
      <alignment horizontal="center" vertical="center" shrinkToFit="1"/>
    </xf>
    <xf numFmtId="188" fontId="9" fillId="0" borderId="12" xfId="2" applyNumberFormat="1" applyFont="1" applyBorder="1" applyAlignment="1" applyProtection="1">
      <alignment horizontal="center" vertical="center" shrinkToFit="1"/>
      <protection locked="0"/>
    </xf>
    <xf numFmtId="0" fontId="27" fillId="0" borderId="12" xfId="2" applyFont="1" applyBorder="1" applyAlignment="1" applyProtection="1">
      <alignment horizontal="center" vertical="center"/>
      <protection locked="0"/>
    </xf>
    <xf numFmtId="0" fontId="27" fillId="0" borderId="0" xfId="2" applyFont="1" applyAlignment="1" applyProtection="1">
      <alignment horizontal="center" vertical="center"/>
      <protection locked="0"/>
    </xf>
    <xf numFmtId="0" fontId="26" fillId="0" borderId="12" xfId="0" applyFont="1" applyBorder="1" applyAlignment="1">
      <alignment horizontal="center" vertical="center" shrinkToFit="1"/>
    </xf>
    <xf numFmtId="0" fontId="9" fillId="2" borderId="13" xfId="2" applyFont="1" applyFill="1" applyBorder="1" applyAlignment="1">
      <alignment horizontal="center" vertical="center" wrapText="1" shrinkToFit="1"/>
    </xf>
    <xf numFmtId="187" fontId="26" fillId="0" borderId="9" xfId="1" applyNumberFormat="1" applyFont="1" applyBorder="1" applyAlignment="1" applyProtection="1">
      <alignment vertical="center" shrinkToFit="1"/>
      <protection locked="0"/>
    </xf>
    <xf numFmtId="187" fontId="26" fillId="0" borderId="11" xfId="1" applyNumberFormat="1" applyFont="1" applyBorder="1" applyAlignment="1" applyProtection="1">
      <alignment vertical="center" shrinkToFit="1"/>
      <protection locked="0"/>
    </xf>
    <xf numFmtId="188" fontId="9" fillId="0" borderId="13" xfId="2" applyNumberFormat="1" applyFont="1" applyBorder="1" applyAlignment="1" applyProtection="1">
      <alignment horizontal="center" vertical="center" shrinkToFit="1"/>
      <protection locked="0"/>
    </xf>
    <xf numFmtId="188" fontId="9" fillId="0" borderId="9" xfId="2" applyNumberFormat="1" applyFont="1" applyBorder="1" applyAlignment="1" applyProtection="1">
      <alignment horizontal="center" vertical="center" shrinkToFit="1"/>
      <protection locked="0"/>
    </xf>
    <xf numFmtId="188" fontId="10" fillId="2" borderId="1" xfId="2" applyNumberFormat="1" applyFont="1" applyFill="1" applyBorder="1" applyAlignment="1">
      <alignment horizontal="center" vertical="center" wrapText="1" shrinkToFit="1"/>
    </xf>
    <xf numFmtId="0" fontId="10" fillId="0" borderId="1" xfId="0" applyFont="1" applyBorder="1" applyAlignment="1">
      <alignment horizontal="center" vertical="center" shrinkToFit="1"/>
    </xf>
    <xf numFmtId="189" fontId="9" fillId="0" borderId="14" xfId="2" applyNumberFormat="1" applyFont="1" applyBorder="1" applyAlignment="1" applyProtection="1">
      <alignment horizontal="center" vertical="center" shrinkToFit="1"/>
      <protection locked="0"/>
    </xf>
    <xf numFmtId="189" fontId="9" fillId="0" borderId="6" xfId="2" applyNumberFormat="1" applyFont="1" applyBorder="1" applyAlignment="1" applyProtection="1">
      <alignment horizontal="center" vertical="center" shrinkToFit="1"/>
      <protection locked="0"/>
    </xf>
    <xf numFmtId="189" fontId="9" fillId="0" borderId="15" xfId="2" applyNumberFormat="1" applyFont="1" applyBorder="1" applyAlignment="1" applyProtection="1">
      <alignment horizontal="center" vertical="center" shrinkToFit="1"/>
      <protection locked="0"/>
    </xf>
    <xf numFmtId="189" fontId="9" fillId="0" borderId="12" xfId="2" applyNumberFormat="1" applyFont="1" applyBorder="1" applyAlignment="1" applyProtection="1">
      <alignment horizontal="center" vertical="center" shrinkToFit="1"/>
      <protection locked="0"/>
    </xf>
    <xf numFmtId="189" fontId="9" fillId="0" borderId="13" xfId="2" applyNumberFormat="1" applyFont="1" applyBorder="1" applyAlignment="1" applyProtection="1">
      <alignment horizontal="center" vertical="center" shrinkToFit="1"/>
      <protection locked="0"/>
    </xf>
    <xf numFmtId="188" fontId="9" fillId="2" borderId="13" xfId="2" applyNumberFormat="1" applyFont="1" applyFill="1" applyBorder="1" applyAlignment="1">
      <alignment horizontal="center" vertical="center" shrinkToFit="1"/>
    </xf>
    <xf numFmtId="189" fontId="9" fillId="0" borderId="9" xfId="2" applyNumberFormat="1" applyFont="1" applyBorder="1" applyAlignment="1" applyProtection="1">
      <alignment horizontal="center" vertical="center" shrinkToFit="1"/>
      <protection locked="0"/>
    </xf>
    <xf numFmtId="0" fontId="27" fillId="0" borderId="9" xfId="2" applyFont="1" applyBorder="1" applyAlignment="1" applyProtection="1">
      <alignment horizontal="center" vertical="center"/>
      <protection locked="0"/>
    </xf>
    <xf numFmtId="0" fontId="27" fillId="0" borderId="10" xfId="2" applyFont="1" applyBorder="1" applyAlignment="1" applyProtection="1">
      <alignment horizontal="center" vertical="center"/>
      <protection locked="0"/>
    </xf>
    <xf numFmtId="0" fontId="26" fillId="0" borderId="9" xfId="0" applyFont="1" applyBorder="1" applyAlignment="1">
      <alignment horizontal="center" vertical="center" shrinkToFit="1"/>
    </xf>
    <xf numFmtId="0" fontId="9" fillId="2" borderId="15" xfId="2" applyFont="1" applyFill="1" applyBorder="1" applyAlignment="1">
      <alignment vertical="center" textRotation="255"/>
    </xf>
    <xf numFmtId="0" fontId="9" fillId="0" borderId="6" xfId="2" applyFont="1" applyBorder="1" applyAlignment="1" applyProtection="1">
      <alignment horizontal="center" vertical="top"/>
      <protection locked="0"/>
    </xf>
    <xf numFmtId="0" fontId="9" fillId="0" borderId="7" xfId="2" applyFont="1" applyBorder="1" applyAlignment="1" applyProtection="1">
      <alignment horizontal="center" vertical="top"/>
      <protection locked="0"/>
    </xf>
    <xf numFmtId="0" fontId="9" fillId="0" borderId="5" xfId="2" applyFont="1" applyBorder="1" applyAlignment="1" applyProtection="1">
      <alignment horizontal="center" vertical="top"/>
      <protection locked="0"/>
    </xf>
    <xf numFmtId="0" fontId="9" fillId="0" borderId="12" xfId="2" applyFont="1" applyBorder="1" applyAlignment="1" applyProtection="1">
      <alignment horizontal="center" vertical="top"/>
      <protection locked="0"/>
    </xf>
    <xf numFmtId="0" fontId="9" fillId="0" borderId="0" xfId="2" applyFont="1" applyAlignment="1" applyProtection="1">
      <alignment horizontal="center" vertical="top"/>
      <protection locked="0"/>
    </xf>
    <xf numFmtId="0" fontId="9" fillId="0" borderId="4" xfId="2" applyFont="1" applyBorder="1" applyAlignment="1" applyProtection="1">
      <alignment horizontal="center" vertical="top"/>
      <protection locked="0"/>
    </xf>
    <xf numFmtId="0" fontId="9" fillId="0" borderId="0" xfId="2" applyFont="1" applyAlignment="1" applyProtection="1">
      <alignment vertical="center" textRotation="255"/>
      <protection locked="0"/>
    </xf>
    <xf numFmtId="0" fontId="9" fillId="0" borderId="0" xfId="2" applyFont="1" applyAlignment="1" applyProtection="1">
      <alignment vertical="center" wrapText="1"/>
      <protection locked="0"/>
    </xf>
    <xf numFmtId="0" fontId="9" fillId="0" borderId="0" xfId="2" applyFont="1" applyAlignment="1" applyProtection="1">
      <alignment horizontal="left" vertical="center" wrapText="1"/>
      <protection locked="0"/>
    </xf>
    <xf numFmtId="0" fontId="9" fillId="0" borderId="4" xfId="2" applyFont="1" applyBorder="1" applyAlignment="1" applyProtection="1">
      <alignment horizontal="left" vertical="center" wrapText="1"/>
      <protection locked="0"/>
    </xf>
    <xf numFmtId="0" fontId="9" fillId="0" borderId="9" xfId="2" applyFont="1" applyBorder="1" applyAlignment="1" applyProtection="1">
      <alignment vertical="center"/>
      <protection locked="0"/>
    </xf>
    <xf numFmtId="0" fontId="9" fillId="0" borderId="10" xfId="2" applyFont="1" applyBorder="1" applyAlignment="1" applyProtection="1">
      <alignment vertical="center"/>
      <protection locked="0"/>
    </xf>
    <xf numFmtId="0" fontId="28" fillId="0" borderId="10" xfId="2" applyFont="1" applyBorder="1" applyAlignment="1" applyProtection="1">
      <alignment vertical="center"/>
      <protection locked="0"/>
    </xf>
    <xf numFmtId="0" fontId="9" fillId="0" borderId="10" xfId="2" applyFont="1" applyBorder="1" applyProtection="1">
      <protection locked="0"/>
    </xf>
    <xf numFmtId="0" fontId="9" fillId="0" borderId="10" xfId="2" applyFont="1" applyBorder="1" applyAlignment="1" applyProtection="1">
      <alignment vertical="center" wrapText="1"/>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0" fontId="10" fillId="0" borderId="10" xfId="2" applyFont="1" applyBorder="1" applyAlignment="1">
      <alignment horizontal="left" vertical="center"/>
    </xf>
    <xf numFmtId="0" fontId="9" fillId="0" borderId="2" xfId="2" applyFont="1" applyBorder="1" applyAlignment="1">
      <alignment horizontal="center" vertical="center" wrapText="1" shrinkToFit="1"/>
    </xf>
    <xf numFmtId="0" fontId="9" fillId="0" borderId="3" xfId="2" applyFont="1" applyBorder="1" applyAlignment="1">
      <alignment horizontal="center" vertical="center" wrapText="1" shrinkToFit="1"/>
    </xf>
    <xf numFmtId="0" fontId="29" fillId="0" borderId="8" xfId="0" applyFont="1" applyBorder="1" applyAlignment="1">
      <alignment horizontal="center" vertical="center" wrapText="1" shrinkToFit="1"/>
    </xf>
    <xf numFmtId="0" fontId="9" fillId="2" borderId="3"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29" fillId="0" borderId="9" xfId="0" applyFont="1" applyBorder="1" applyAlignment="1">
      <alignment horizontal="center" vertical="center" wrapText="1" shrinkToFit="1"/>
    </xf>
    <xf numFmtId="0" fontId="29" fillId="0" borderId="10" xfId="0" applyFont="1" applyBorder="1" applyAlignment="1">
      <alignment horizontal="center" vertical="center" wrapText="1" shrinkToFit="1"/>
    </xf>
    <xf numFmtId="0" fontId="29" fillId="0" borderId="11" xfId="0" applyFont="1" applyBorder="1" applyAlignment="1">
      <alignment horizontal="center" vertical="center" wrapText="1" shrinkToFit="1"/>
    </xf>
    <xf numFmtId="0" fontId="29" fillId="0" borderId="9" xfId="0" applyFont="1" applyBorder="1" applyAlignment="1">
      <alignment horizontal="right" vertical="center" shrinkToFit="1"/>
    </xf>
    <xf numFmtId="0" fontId="29" fillId="0" borderId="11" xfId="0" applyFont="1" applyBorder="1" applyAlignment="1">
      <alignment horizontal="right" vertical="center" shrinkToFit="1"/>
    </xf>
    <xf numFmtId="0" fontId="9" fillId="2" borderId="12" xfId="2" applyFont="1" applyFill="1" applyBorder="1" applyAlignment="1">
      <alignment horizontal="center" vertical="center" wrapText="1"/>
    </xf>
    <xf numFmtId="0" fontId="9" fillId="2" borderId="4" xfId="2" applyFont="1" applyFill="1" applyBorder="1" applyAlignment="1">
      <alignment horizontal="center" vertical="center"/>
    </xf>
    <xf numFmtId="0" fontId="9" fillId="2" borderId="15" xfId="2" applyFont="1" applyFill="1" applyBorder="1" applyAlignment="1">
      <alignment horizontal="center" vertical="center" wrapText="1"/>
    </xf>
    <xf numFmtId="0" fontId="9" fillId="2" borderId="6"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14" fillId="2" borderId="2" xfId="2" applyFont="1" applyFill="1" applyBorder="1" applyAlignment="1">
      <alignment horizontal="center" vertical="center" wrapText="1"/>
    </xf>
    <xf numFmtId="0" fontId="14" fillId="2" borderId="8" xfId="2" applyFont="1" applyFill="1" applyBorder="1" applyAlignment="1">
      <alignment horizontal="center" vertical="center" wrapText="1"/>
    </xf>
    <xf numFmtId="0" fontId="9" fillId="2" borderId="6" xfId="2" applyFont="1" applyFill="1" applyBorder="1" applyAlignment="1" applyProtection="1">
      <alignment horizontal="center" vertical="center"/>
      <protection locked="0"/>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7" xfId="2" applyFont="1" applyFill="1" applyBorder="1" applyAlignment="1">
      <alignment horizontal="center" vertical="center" wrapText="1"/>
    </xf>
    <xf numFmtId="0" fontId="9" fillId="2" borderId="14"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1" xfId="2" applyFont="1" applyFill="1" applyBorder="1" applyAlignment="1">
      <alignment horizontal="center" vertical="center" wrapText="1"/>
    </xf>
    <xf numFmtId="190" fontId="9" fillId="0" borderId="2" xfId="2" applyNumberFormat="1" applyFont="1" applyBorder="1" applyAlignment="1">
      <alignment horizontal="center" vertical="center" wrapText="1"/>
    </xf>
    <xf numFmtId="190" fontId="9" fillId="0" borderId="8" xfId="2" applyNumberFormat="1" applyFont="1" applyBorder="1" applyAlignment="1">
      <alignment horizontal="center" vertical="center" wrapText="1"/>
    </xf>
    <xf numFmtId="0" fontId="9" fillId="2" borderId="9"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0" fontId="9" fillId="2" borderId="10" xfId="2" applyFont="1" applyFill="1" applyBorder="1" applyAlignment="1">
      <alignment horizontal="center" vertical="center" wrapText="1"/>
    </xf>
    <xf numFmtId="0" fontId="29" fillId="0" borderId="1" xfId="0" applyFont="1" applyBorder="1" applyAlignment="1">
      <alignment horizontal="center" vertical="center"/>
    </xf>
    <xf numFmtId="0" fontId="30" fillId="2" borderId="1" xfId="2" applyFont="1" applyFill="1" applyBorder="1" applyAlignment="1">
      <alignment horizontal="center" vertical="center"/>
    </xf>
    <xf numFmtId="0" fontId="30" fillId="2" borderId="1" xfId="2" applyFont="1" applyFill="1" applyBorder="1" applyAlignment="1">
      <alignment horizontal="center" vertical="center" wrapText="1" shrinkToFit="1"/>
    </xf>
    <xf numFmtId="0" fontId="9" fillId="2" borderId="1" xfId="2" applyFont="1" applyFill="1" applyBorder="1" applyAlignment="1">
      <alignment horizontal="center" vertical="center" textRotation="255"/>
    </xf>
    <xf numFmtId="0" fontId="9" fillId="2" borderId="13" xfId="2" applyFont="1" applyFill="1" applyBorder="1" applyAlignment="1">
      <alignment horizontal="center" vertical="center"/>
    </xf>
    <xf numFmtId="0" fontId="29" fillId="0" borderId="1" xfId="0" applyFont="1" applyBorder="1" applyAlignment="1">
      <alignment horizontal="center" vertical="center" wrapText="1"/>
    </xf>
    <xf numFmtId="0" fontId="14" fillId="2" borderId="1" xfId="2" applyFont="1" applyFill="1" applyBorder="1" applyAlignment="1">
      <alignment horizontal="center" vertical="center" wrapText="1"/>
    </xf>
    <xf numFmtId="0" fontId="9" fillId="2" borderId="13" xfId="2" applyFont="1" applyFill="1" applyBorder="1" applyAlignment="1">
      <alignment horizontal="center" vertical="center" wrapText="1"/>
    </xf>
    <xf numFmtId="184" fontId="9" fillId="0" borderId="2" xfId="2" applyNumberFormat="1" applyFont="1" applyBorder="1" applyAlignment="1" applyProtection="1">
      <alignment horizontal="center" vertical="center" shrinkToFit="1"/>
      <protection locked="0"/>
    </xf>
    <xf numFmtId="184" fontId="9" fillId="0" borderId="8" xfId="2" applyNumberFormat="1" applyFont="1" applyBorder="1" applyAlignment="1" applyProtection="1">
      <alignment horizontal="center" vertical="center" shrinkToFit="1"/>
      <protection locked="0"/>
    </xf>
    <xf numFmtId="191" fontId="9" fillId="0" borderId="8" xfId="2" applyNumberFormat="1" applyFont="1" applyBorder="1" applyAlignment="1" applyProtection="1">
      <alignment horizontal="center" vertical="center" shrinkToFit="1"/>
      <protection locked="0"/>
    </xf>
    <xf numFmtId="0" fontId="29" fillId="0" borderId="1" xfId="0" applyFont="1" applyBorder="1" applyAlignment="1">
      <alignment horizontal="center" vertical="center" shrinkToFit="1"/>
    </xf>
    <xf numFmtId="0" fontId="31" fillId="0" borderId="1" xfId="2" applyFont="1" applyBorder="1" applyAlignment="1" applyProtection="1">
      <alignment horizontal="center" vertical="center" shrinkToFit="1"/>
      <protection locked="0"/>
    </xf>
    <xf numFmtId="0" fontId="9" fillId="4" borderId="0" xfId="2" applyFont="1" applyFill="1" applyAlignment="1">
      <alignment horizontal="center" vertical="center" textRotation="255"/>
    </xf>
    <xf numFmtId="0" fontId="9" fillId="0" borderId="0" xfId="2" applyFont="1" applyAlignment="1" applyProtection="1">
      <alignment vertical="center" shrinkToFit="1"/>
      <protection locked="0"/>
    </xf>
    <xf numFmtId="0" fontId="29" fillId="0" borderId="0" xfId="0" applyFont="1">
      <alignment vertical="center"/>
    </xf>
    <xf numFmtId="0" fontId="29" fillId="0" borderId="0" xfId="0" applyFont="1" applyAlignment="1">
      <alignment horizontal="center" vertical="center"/>
    </xf>
    <xf numFmtId="0" fontId="9" fillId="0" borderId="0" xfId="4" applyFont="1" applyAlignment="1">
      <alignment horizontal="left" vertical="center"/>
    </xf>
    <xf numFmtId="0" fontId="9" fillId="4" borderId="0" xfId="2" applyFont="1" applyFill="1" applyAlignment="1">
      <alignment vertical="center"/>
    </xf>
    <xf numFmtId="0" fontId="32" fillId="0" borderId="0" xfId="2" applyFont="1" applyAlignment="1">
      <alignment vertical="center"/>
    </xf>
    <xf numFmtId="0" fontId="32" fillId="0" borderId="0" xfId="2" applyFont="1" applyAlignment="1" applyProtection="1">
      <alignment vertical="center"/>
      <protection locked="0"/>
    </xf>
    <xf numFmtId="0" fontId="9" fillId="0" borderId="8" xfId="2" applyFont="1" applyBorder="1" applyAlignment="1">
      <alignment horizontal="center" vertical="center" wrapText="1" shrinkToFi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2" borderId="12" xfId="2" applyFont="1" applyFill="1" applyBorder="1" applyAlignment="1">
      <alignment horizontal="center" vertical="center"/>
    </xf>
    <xf numFmtId="0" fontId="9" fillId="2" borderId="15" xfId="2" applyFont="1" applyFill="1" applyBorder="1" applyAlignment="1">
      <alignment horizontal="center" vertical="center"/>
    </xf>
    <xf numFmtId="0" fontId="29" fillId="0" borderId="9" xfId="0" applyFont="1" applyBorder="1" applyAlignment="1">
      <alignment horizontal="center" vertical="center"/>
    </xf>
    <xf numFmtId="0" fontId="29" fillId="0" borderId="11" xfId="0" applyFont="1" applyBorder="1" applyAlignment="1">
      <alignment horizontal="center" vertical="center"/>
    </xf>
    <xf numFmtId="0" fontId="29" fillId="0" borderId="13" xfId="0" applyFont="1" applyBorder="1" applyAlignment="1">
      <alignment horizontal="center" vertical="center"/>
    </xf>
    <xf numFmtId="0" fontId="29" fillId="0" borderId="1" xfId="0" applyFont="1" applyBorder="1" applyAlignment="1">
      <alignment horizontal="center" vertical="center" textRotation="255"/>
    </xf>
    <xf numFmtId="0" fontId="9" fillId="2" borderId="12"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2" borderId="14" xfId="2" applyFont="1" applyFill="1" applyBorder="1" applyAlignment="1">
      <alignment horizontal="center" vertical="center"/>
    </xf>
    <xf numFmtId="0" fontId="9" fillId="0" borderId="1" xfId="2" applyFont="1" applyBorder="1" applyAlignment="1">
      <alignment horizontal="center" vertical="center" wrapText="1" shrinkToFit="1"/>
    </xf>
    <xf numFmtId="0" fontId="29" fillId="0" borderId="10" xfId="0" applyFont="1" applyBorder="1" applyAlignment="1">
      <alignment horizontal="right" vertical="center" shrinkToFit="1"/>
    </xf>
    <xf numFmtId="0" fontId="9" fillId="2" borderId="13" xfId="2" applyFont="1" applyFill="1" applyBorder="1" applyAlignment="1" applyProtection="1">
      <alignment horizontal="center" vertical="center" wrapText="1"/>
      <protection locked="0"/>
    </xf>
    <xf numFmtId="0" fontId="29" fillId="0" borderId="3" xfId="0" applyFont="1" applyBorder="1" applyAlignment="1">
      <alignment horizontal="center" vertical="center" wrapText="1"/>
    </xf>
    <xf numFmtId="0" fontId="29" fillId="0" borderId="8" xfId="0" applyFont="1" applyBorder="1" applyAlignment="1">
      <alignment horizontal="center" vertical="center" wrapText="1"/>
    </xf>
    <xf numFmtId="0" fontId="9" fillId="0" borderId="0" xfId="2" applyFont="1" applyAlignment="1">
      <alignment horizontal="center" vertical="center" wrapText="1"/>
    </xf>
    <xf numFmtId="0" fontId="9" fillId="2" borderId="1" xfId="2" applyFont="1" applyFill="1" applyBorder="1" applyAlignment="1" applyProtection="1">
      <alignment horizontal="center" vertical="center" wrapText="1"/>
      <protection locked="0"/>
    </xf>
    <xf numFmtId="0" fontId="9" fillId="2" borderId="2" xfId="2" applyFont="1" applyFill="1" applyBorder="1" applyAlignment="1">
      <alignment horizontal="center" vertical="center" wrapText="1"/>
    </xf>
    <xf numFmtId="0" fontId="29" fillId="0" borderId="3" xfId="0" applyFont="1" applyBorder="1" applyAlignment="1">
      <alignment horizontal="center" vertical="center"/>
    </xf>
    <xf numFmtId="0" fontId="29" fillId="0" borderId="8" xfId="0" applyFont="1" applyBorder="1" applyAlignment="1">
      <alignment horizontal="center" vertical="center"/>
    </xf>
    <xf numFmtId="0" fontId="33" fillId="2" borderId="1" xfId="2" applyFont="1" applyFill="1" applyBorder="1" applyAlignment="1">
      <alignment horizontal="center" vertical="center" wrapText="1"/>
    </xf>
    <xf numFmtId="0" fontId="33" fillId="2" borderId="1" xfId="2" applyFont="1" applyFill="1" applyBorder="1" applyAlignment="1">
      <alignment horizontal="center" vertical="center"/>
    </xf>
    <xf numFmtId="184" fontId="9" fillId="0" borderId="2" xfId="2" applyNumberFormat="1" applyFont="1" applyBorder="1" applyAlignment="1" applyProtection="1">
      <alignment horizontal="center" vertical="center"/>
      <protection locked="0"/>
    </xf>
    <xf numFmtId="184" fontId="9" fillId="0" borderId="8" xfId="2" applyNumberFormat="1" applyFont="1" applyBorder="1" applyAlignment="1" applyProtection="1">
      <alignment horizontal="center" vertical="center"/>
      <protection locked="0"/>
    </xf>
    <xf numFmtId="0" fontId="9" fillId="0" borderId="8" xfId="2" applyFont="1" applyBorder="1" applyAlignment="1" applyProtection="1">
      <alignment horizontal="center" vertical="center"/>
      <protection locked="0"/>
    </xf>
    <xf numFmtId="176" fontId="12" fillId="0" borderId="1" xfId="2" applyNumberFormat="1" applyBorder="1" applyAlignment="1">
      <alignment horizontal="center" vertical="center" shrinkToFit="1"/>
    </xf>
    <xf numFmtId="0" fontId="12" fillId="0" borderId="2" xfId="2" applyBorder="1" applyAlignment="1">
      <alignment vertical="center"/>
    </xf>
    <xf numFmtId="0" fontId="12" fillId="0" borderId="3" xfId="2" applyBorder="1" applyAlignment="1">
      <alignment vertical="center"/>
    </xf>
    <xf numFmtId="0" fontId="29" fillId="0" borderId="3" xfId="0" applyFont="1" applyBorder="1">
      <alignment vertical="center"/>
    </xf>
    <xf numFmtId="0" fontId="29" fillId="0" borderId="8" xfId="0" applyFont="1" applyBorder="1">
      <alignment vertical="center"/>
    </xf>
    <xf numFmtId="0" fontId="12" fillId="0" borderId="2" xfId="2" applyBorder="1" applyAlignment="1">
      <alignment vertical="center" wrapText="1"/>
    </xf>
    <xf numFmtId="0" fontId="12" fillId="0" borderId="1" xfId="2" applyBorder="1" applyAlignment="1">
      <alignment horizontal="center" vertical="center"/>
    </xf>
    <xf numFmtId="192" fontId="9" fillId="0" borderId="2" xfId="2" applyNumberFormat="1" applyFont="1" applyBorder="1" applyAlignment="1" applyProtection="1">
      <alignment horizontal="center" vertical="center"/>
      <protection locked="0"/>
    </xf>
    <xf numFmtId="192" fontId="9" fillId="0" borderId="8" xfId="2" applyNumberFormat="1" applyFont="1" applyBorder="1" applyAlignment="1" applyProtection="1">
      <alignment horizontal="center" vertical="center"/>
      <protection locked="0"/>
    </xf>
    <xf numFmtId="0" fontId="12" fillId="0" borderId="2" xfId="2" applyBorder="1" applyAlignment="1">
      <alignment horizontal="center" vertical="center"/>
    </xf>
    <xf numFmtId="0" fontId="12" fillId="0" borderId="8" xfId="2" applyBorder="1" applyAlignment="1">
      <alignment horizontal="center" vertical="center"/>
    </xf>
    <xf numFmtId="0" fontId="9" fillId="0" borderId="1" xfId="2" applyFont="1" applyBorder="1" applyAlignment="1" applyProtection="1">
      <alignment vertical="center"/>
      <protection locked="0"/>
    </xf>
    <xf numFmtId="176" fontId="12" fillId="0" borderId="1" xfId="2" applyNumberFormat="1" applyBorder="1" applyAlignment="1">
      <alignment horizontal="center" vertical="center"/>
    </xf>
    <xf numFmtId="0" fontId="9" fillId="2" borderId="14" xfId="2" applyFont="1" applyFill="1" applyBorder="1" applyAlignment="1">
      <alignment horizontal="centerContinuous"/>
    </xf>
    <xf numFmtId="0" fontId="26" fillId="0" borderId="14" xfId="2" applyFont="1" applyBorder="1" applyAlignment="1">
      <alignment horizontal="left" vertical="center"/>
    </xf>
    <xf numFmtId="0" fontId="26" fillId="0" borderId="1" xfId="2" applyFont="1" applyBorder="1" applyAlignment="1">
      <alignment horizontal="left" vertical="center" shrinkToFit="1"/>
    </xf>
    <xf numFmtId="176" fontId="26" fillId="0" borderId="6" xfId="2" applyNumberFormat="1" applyFont="1" applyBorder="1" applyAlignment="1">
      <alignment horizontal="center" vertical="center"/>
    </xf>
    <xf numFmtId="176" fontId="26" fillId="0" borderId="7" xfId="2" applyNumberFormat="1" applyFont="1" applyBorder="1" applyAlignment="1">
      <alignment horizontal="center" vertical="center"/>
    </xf>
    <xf numFmtId="176" fontId="26" fillId="0" borderId="5" xfId="2" applyNumberFormat="1" applyFont="1" applyBorder="1" applyAlignment="1">
      <alignment horizontal="center" vertical="center"/>
    </xf>
    <xf numFmtId="0" fontId="9" fillId="2" borderId="13" xfId="2" applyFont="1" applyFill="1" applyBorder="1" applyAlignment="1">
      <alignment horizontal="centerContinuous" vertical="center"/>
    </xf>
    <xf numFmtId="0" fontId="26" fillId="0" borderId="13" xfId="2" applyFont="1" applyBorder="1" applyAlignment="1">
      <alignment horizontal="left" vertical="center"/>
    </xf>
    <xf numFmtId="0" fontId="34" fillId="0" borderId="9" xfId="0" applyFont="1" applyBorder="1" applyAlignment="1">
      <alignment horizontal="center" vertical="center"/>
    </xf>
    <xf numFmtId="0" fontId="34" fillId="0" borderId="10" xfId="0" applyFont="1" applyBorder="1" applyAlignment="1">
      <alignment horizontal="center" vertical="center"/>
    </xf>
    <xf numFmtId="0" fontId="34" fillId="0" borderId="11" xfId="0" applyFont="1" applyBorder="1" applyAlignment="1">
      <alignment horizontal="center" vertical="center"/>
    </xf>
    <xf numFmtId="184" fontId="9" fillId="0" borderId="6" xfId="4" applyNumberFormat="1" applyFont="1" applyBorder="1" applyAlignment="1">
      <alignment horizontal="center" vertical="center" shrinkToFit="1"/>
    </xf>
    <xf numFmtId="184" fontId="9" fillId="0" borderId="5" xfId="4" applyNumberFormat="1" applyFont="1" applyBorder="1" applyAlignment="1">
      <alignment horizontal="center" vertical="center" shrinkToFit="1"/>
    </xf>
    <xf numFmtId="0" fontId="9" fillId="0" borderId="12" xfId="2" applyFont="1" applyBorder="1" applyAlignment="1" applyProtection="1">
      <alignment horizontal="center" vertical="center"/>
      <protection locked="0"/>
    </xf>
    <xf numFmtId="0" fontId="9" fillId="0" borderId="0" xfId="2" applyFont="1" applyAlignment="1" applyProtection="1">
      <alignment horizontal="center" vertical="center"/>
      <protection locked="0"/>
    </xf>
    <xf numFmtId="0" fontId="9" fillId="0" borderId="6" xfId="2" applyFont="1" applyBorder="1" applyAlignment="1" applyProtection="1">
      <alignment horizontal="center" vertical="center"/>
      <protection locked="0"/>
    </xf>
    <xf numFmtId="0" fontId="9" fillId="0" borderId="7" xfId="2" applyFont="1" applyBorder="1" applyAlignment="1" applyProtection="1">
      <alignment horizontal="center" vertical="center"/>
      <protection locked="0"/>
    </xf>
    <xf numFmtId="0" fontId="9" fillId="0" borderId="5" xfId="2" applyFont="1" applyBorder="1" applyAlignment="1" applyProtection="1">
      <alignment horizontal="center" vertical="center"/>
      <protection locked="0"/>
    </xf>
    <xf numFmtId="184" fontId="9" fillId="0" borderId="9" xfId="4" applyNumberFormat="1" applyFont="1" applyBorder="1" applyAlignment="1">
      <alignment horizontal="center" vertical="center" shrinkToFit="1"/>
    </xf>
    <xf numFmtId="184" fontId="9" fillId="0" borderId="11" xfId="4" applyNumberFormat="1" applyFont="1" applyBorder="1" applyAlignment="1">
      <alignment horizontal="center" vertical="center" shrinkToFit="1"/>
    </xf>
    <xf numFmtId="0" fontId="9" fillId="0" borderId="4" xfId="2" applyFont="1" applyBorder="1" applyAlignment="1" applyProtection="1">
      <alignment horizontal="center" vertical="center"/>
      <protection locked="0"/>
    </xf>
    <xf numFmtId="0" fontId="9" fillId="0" borderId="12" xfId="4" applyFont="1" applyBorder="1" applyAlignment="1">
      <alignment horizontal="center" vertical="center" shrinkToFit="1"/>
    </xf>
    <xf numFmtId="0" fontId="9" fillId="0" borderId="4" xfId="4" applyFont="1" applyBorder="1" applyAlignment="1">
      <alignment horizontal="center" vertical="center" shrinkToFit="1"/>
    </xf>
    <xf numFmtId="0" fontId="9" fillId="0" borderId="9" xfId="4" applyFont="1" applyBorder="1" applyAlignment="1">
      <alignment horizontal="center" vertical="center" shrinkToFit="1"/>
    </xf>
    <xf numFmtId="0" fontId="9" fillId="0" borderId="11" xfId="4" applyFont="1" applyBorder="1" applyAlignment="1">
      <alignment horizontal="center" vertical="center" shrinkToFit="1"/>
    </xf>
    <xf numFmtId="192" fontId="9" fillId="0" borderId="6" xfId="4" applyNumberFormat="1" applyFont="1" applyBorder="1" applyAlignment="1">
      <alignment horizontal="center" vertical="center" shrinkToFit="1"/>
    </xf>
    <xf numFmtId="192" fontId="9" fillId="0" borderId="5" xfId="4" applyNumberFormat="1" applyFont="1" applyBorder="1" applyAlignment="1">
      <alignment horizontal="center" vertical="center" shrinkToFit="1"/>
    </xf>
    <xf numFmtId="192" fontId="9" fillId="0" borderId="9" xfId="4" applyNumberFormat="1" applyFont="1" applyBorder="1" applyAlignment="1">
      <alignment horizontal="center" vertical="center" shrinkToFit="1"/>
    </xf>
    <xf numFmtId="192" fontId="9" fillId="0" borderId="11" xfId="4" applyNumberFormat="1" applyFont="1" applyBorder="1" applyAlignment="1">
      <alignment horizontal="center" vertical="center" shrinkToFit="1"/>
    </xf>
    <xf numFmtId="0" fontId="9" fillId="0" borderId="2" xfId="4" applyFont="1" applyBorder="1" applyAlignment="1">
      <alignment horizontal="center" vertical="center" shrinkToFit="1"/>
    </xf>
    <xf numFmtId="0" fontId="9" fillId="0" borderId="8" xfId="4" applyFont="1" applyBorder="1" applyAlignment="1">
      <alignment horizontal="center" vertical="center" shrinkToFit="1"/>
    </xf>
    <xf numFmtId="0" fontId="14" fillId="5" borderId="2" xfId="4" applyFont="1" applyFill="1" applyBorder="1" applyAlignment="1">
      <alignment horizontal="center" vertical="center"/>
    </xf>
    <xf numFmtId="0" fontId="14" fillId="5" borderId="8" xfId="4" applyFont="1" applyFill="1" applyBorder="1" applyAlignment="1">
      <alignment horizontal="center" vertical="center"/>
    </xf>
    <xf numFmtId="0" fontId="9" fillId="0" borderId="1" xfId="2" applyFont="1" applyBorder="1" applyAlignment="1" applyProtection="1">
      <alignment horizontal="center" vertical="center"/>
      <protection locked="0"/>
    </xf>
    <xf numFmtId="0" fontId="9" fillId="0" borderId="9" xfId="2" applyFont="1" applyBorder="1" applyAlignment="1" applyProtection="1">
      <alignment horizontal="center" vertical="center"/>
      <protection locked="0"/>
    </xf>
    <xf numFmtId="0" fontId="9" fillId="0" borderId="10" xfId="2" applyFont="1" applyBorder="1" applyAlignment="1" applyProtection="1">
      <alignment horizontal="center" vertical="center"/>
      <protection locked="0"/>
    </xf>
    <xf numFmtId="0" fontId="9" fillId="0" borderId="11" xfId="2" applyFont="1" applyBorder="1" applyAlignment="1" applyProtection="1">
      <alignment horizontal="center" vertical="center"/>
      <protection locked="0"/>
    </xf>
    <xf numFmtId="0" fontId="34" fillId="0" borderId="3" xfId="0" applyFont="1" applyBorder="1">
      <alignment vertical="center"/>
    </xf>
    <xf numFmtId="0" fontId="34" fillId="0" borderId="8" xfId="0" applyFont="1" applyBorder="1">
      <alignment vertical="center"/>
    </xf>
    <xf numFmtId="0" fontId="9" fillId="0" borderId="2" xfId="2" applyFont="1" applyBorder="1" applyAlignment="1" applyProtection="1">
      <alignment horizontal="left" vertical="center" shrinkToFit="1"/>
      <protection locked="0"/>
    </xf>
    <xf numFmtId="0" fontId="9" fillId="0" borderId="3" xfId="2" applyFont="1" applyBorder="1" applyAlignment="1" applyProtection="1">
      <alignment horizontal="left" vertical="center" shrinkToFit="1"/>
      <protection locked="0"/>
    </xf>
    <xf numFmtId="0" fontId="9" fillId="0" borderId="8" xfId="2" applyFont="1" applyBorder="1" applyAlignment="1" applyProtection="1">
      <alignment horizontal="left" vertical="center" shrinkToFit="1"/>
      <protection locked="0"/>
    </xf>
    <xf numFmtId="0" fontId="26" fillId="0" borderId="3" xfId="0" applyFont="1" applyBorder="1" applyAlignment="1">
      <alignment vertical="center" shrinkToFit="1"/>
    </xf>
    <xf numFmtId="0" fontId="26" fillId="0" borderId="8" xfId="0" applyFont="1" applyBorder="1" applyAlignment="1">
      <alignment vertical="center" shrinkToFit="1"/>
    </xf>
    <xf numFmtId="0" fontId="9" fillId="2" borderId="2" xfId="2" applyFont="1" applyFill="1" applyBorder="1" applyAlignment="1" applyProtection="1">
      <alignment horizontal="center" vertical="center" shrinkToFit="1"/>
      <protection locked="0"/>
    </xf>
    <xf numFmtId="0" fontId="9" fillId="2" borderId="8" xfId="2" applyFont="1" applyFill="1" applyBorder="1" applyAlignment="1" applyProtection="1">
      <alignment horizontal="center" vertical="center" shrinkToFit="1"/>
      <protection locked="0"/>
    </xf>
    <xf numFmtId="176" fontId="9" fillId="0" borderId="2" xfId="2" applyNumberFormat="1" applyFont="1" applyBorder="1" applyAlignment="1" applyProtection="1">
      <alignment horizontal="center" vertical="center" shrinkToFit="1"/>
      <protection locked="0"/>
    </xf>
    <xf numFmtId="176" fontId="9" fillId="0" borderId="3" xfId="2" applyNumberFormat="1" applyFont="1" applyBorder="1" applyAlignment="1" applyProtection="1">
      <alignment horizontal="center" vertical="center" shrinkToFit="1"/>
      <protection locked="0"/>
    </xf>
    <xf numFmtId="176" fontId="9" fillId="0" borderId="8" xfId="2" applyNumberFormat="1" applyFont="1" applyBorder="1" applyAlignment="1" applyProtection="1">
      <alignment horizontal="center" vertical="center" shrinkToFit="1"/>
      <protection locked="0"/>
    </xf>
    <xf numFmtId="0" fontId="9" fillId="0" borderId="2" xfId="4" applyFont="1" applyBorder="1" applyAlignment="1">
      <alignment horizontal="left" vertical="center" shrinkToFit="1"/>
    </xf>
    <xf numFmtId="0" fontId="9" fillId="0" borderId="3" xfId="4" applyFont="1" applyBorder="1" applyAlignment="1">
      <alignment horizontal="left" vertical="center" shrinkToFit="1"/>
    </xf>
    <xf numFmtId="0" fontId="9" fillId="0" borderId="8" xfId="4" applyFont="1" applyBorder="1" applyAlignment="1">
      <alignment horizontal="left" vertical="center" shrinkToFit="1"/>
    </xf>
    <xf numFmtId="0" fontId="9" fillId="6" borderId="2" xfId="2" applyFont="1" applyFill="1" applyBorder="1" applyAlignment="1">
      <alignment horizontal="center" vertical="center" shrinkToFit="1"/>
    </xf>
    <xf numFmtId="0" fontId="9" fillId="6" borderId="3" xfId="2" applyFont="1" applyFill="1" applyBorder="1" applyAlignment="1">
      <alignment horizontal="center" vertical="center" shrinkToFit="1"/>
    </xf>
    <xf numFmtId="0" fontId="26" fillId="0" borderId="1" xfId="0" applyFont="1" applyBorder="1" applyAlignment="1">
      <alignment horizontal="center" vertical="center" shrinkToFit="1"/>
    </xf>
    <xf numFmtId="0" fontId="9" fillId="0" borderId="7" xfId="2" applyFont="1" applyBorder="1" applyAlignment="1" applyProtection="1">
      <alignment vertical="center" wrapText="1"/>
      <protection locked="0"/>
    </xf>
    <xf numFmtId="0" fontId="26" fillId="0" borderId="7" xfId="0" applyFont="1" applyBorder="1" applyAlignment="1">
      <alignment vertical="center" wrapText="1"/>
    </xf>
    <xf numFmtId="0" fontId="4" fillId="0" borderId="0" xfId="2" applyFont="1" applyAlignment="1">
      <alignment vertical="center"/>
    </xf>
    <xf numFmtId="0" fontId="26" fillId="0" borderId="0" xfId="0" applyFont="1" applyAlignment="1">
      <alignment vertical="center" wrapText="1"/>
    </xf>
    <xf numFmtId="0" fontId="35" fillId="0" borderId="0" xfId="2" applyFont="1" applyAlignment="1" applyProtection="1">
      <alignment vertical="center"/>
      <protection locked="0"/>
    </xf>
    <xf numFmtId="0" fontId="32" fillId="0" borderId="0" xfId="4" applyFont="1">
      <alignment vertical="center"/>
    </xf>
    <xf numFmtId="0" fontId="10" fillId="0" borderId="0" xfId="4" applyFont="1">
      <alignment vertical="center"/>
    </xf>
    <xf numFmtId="0" fontId="9" fillId="0" borderId="0" xfId="4" applyFont="1">
      <alignment vertical="center"/>
    </xf>
    <xf numFmtId="0" fontId="9" fillId="5" borderId="14" xfId="4" applyFont="1" applyFill="1" applyBorder="1" applyAlignment="1">
      <alignment horizontal="center"/>
    </xf>
    <xf numFmtId="0" fontId="9" fillId="0" borderId="14" xfId="4" applyFont="1" applyBorder="1" applyAlignment="1">
      <alignment horizontal="left" vertical="center" shrinkToFit="1"/>
    </xf>
    <xf numFmtId="0" fontId="9" fillId="5" borderId="2" xfId="4" applyFont="1" applyFill="1" applyBorder="1" applyAlignment="1">
      <alignment horizontal="center" vertical="center"/>
    </xf>
    <xf numFmtId="0" fontId="9" fillId="5" borderId="3" xfId="4" applyFont="1" applyFill="1" applyBorder="1" applyAlignment="1">
      <alignment horizontal="center" vertical="center"/>
    </xf>
    <xf numFmtId="0" fontId="9" fillId="5" borderId="8" xfId="4" applyFont="1" applyFill="1" applyBorder="1" applyAlignment="1">
      <alignment horizontal="center" vertical="center"/>
    </xf>
    <xf numFmtId="0" fontId="4" fillId="5" borderId="1" xfId="2" applyFont="1" applyFill="1" applyBorder="1" applyAlignment="1">
      <alignment horizontal="center" vertical="center" shrinkToFit="1"/>
    </xf>
    <xf numFmtId="0" fontId="9" fillId="0" borderId="3" xfId="4" applyFont="1" applyBorder="1" applyAlignment="1">
      <alignment horizontal="center" vertical="center" shrinkToFit="1"/>
    </xf>
    <xf numFmtId="0" fontId="9" fillId="5" borderId="6" xfId="4" applyFont="1" applyFill="1" applyBorder="1" applyAlignment="1">
      <alignment horizontal="center" vertical="center" shrinkToFit="1"/>
    </xf>
    <xf numFmtId="0" fontId="9" fillId="5" borderId="5" xfId="4" applyFont="1" applyFill="1" applyBorder="1" applyAlignment="1">
      <alignment horizontal="center" vertical="center" shrinkToFit="1"/>
    </xf>
    <xf numFmtId="176" fontId="9" fillId="0" borderId="6" xfId="4" applyNumberFormat="1" applyFont="1" applyBorder="1" applyAlignment="1">
      <alignment horizontal="right" vertical="center" shrinkToFit="1"/>
    </xf>
    <xf numFmtId="176" fontId="9" fillId="0" borderId="7" xfId="4" applyNumberFormat="1" applyFont="1" applyBorder="1" applyAlignment="1">
      <alignment horizontal="right" vertical="center" shrinkToFit="1"/>
    </xf>
    <xf numFmtId="176" fontId="9" fillId="0" borderId="5" xfId="4" applyNumberFormat="1" applyFont="1" applyBorder="1" applyAlignment="1">
      <alignment horizontal="right" vertical="center" shrinkToFit="1"/>
    </xf>
    <xf numFmtId="0" fontId="9" fillId="5" borderId="13" xfId="4" applyFont="1" applyFill="1" applyBorder="1" applyAlignment="1">
      <alignment horizontal="center" vertical="center"/>
    </xf>
    <xf numFmtId="0" fontId="9" fillId="0" borderId="13" xfId="4" applyFont="1" applyBorder="1" applyAlignment="1">
      <alignment horizontal="left" vertical="center" shrinkToFit="1"/>
    </xf>
    <xf numFmtId="0" fontId="29" fillId="0" borderId="9" xfId="0" applyFont="1" applyBorder="1" applyAlignment="1">
      <alignment horizontal="center" vertical="center" shrinkToFit="1"/>
    </xf>
    <xf numFmtId="0" fontId="29" fillId="0" borderId="11" xfId="0" applyFont="1" applyBorder="1" applyAlignment="1">
      <alignment horizontal="center" vertical="center" shrinkToFit="1"/>
    </xf>
    <xf numFmtId="184" fontId="9" fillId="0" borderId="1" xfId="4" applyNumberFormat="1" applyFont="1" applyBorder="1" applyAlignment="1">
      <alignment vertical="center" shrinkToFit="1"/>
    </xf>
    <xf numFmtId="0" fontId="9" fillId="0" borderId="1" xfId="4" applyFont="1" applyBorder="1" applyAlignment="1">
      <alignment horizontal="center" vertical="center" shrinkToFit="1"/>
    </xf>
    <xf numFmtId="0" fontId="9" fillId="0" borderId="1" xfId="4" applyFont="1" applyBorder="1" applyAlignment="1">
      <alignment vertical="center" shrinkToFit="1"/>
    </xf>
    <xf numFmtId="0" fontId="9" fillId="5" borderId="1" xfId="4" applyFont="1" applyFill="1" applyBorder="1" applyAlignment="1">
      <alignment horizontal="center" vertical="center"/>
    </xf>
    <xf numFmtId="0" fontId="9" fillId="5" borderId="1" xfId="4" applyFont="1" applyFill="1" applyBorder="1" applyAlignment="1">
      <alignment horizontal="center" vertical="center"/>
    </xf>
    <xf numFmtId="0" fontId="9" fillId="0" borderId="1" xfId="4" applyFont="1" applyBorder="1" applyAlignment="1">
      <alignment horizontal="center" vertical="center" shrinkToFit="1"/>
    </xf>
    <xf numFmtId="0" fontId="14" fillId="0" borderId="13" xfId="4" applyFont="1" applyBorder="1" applyAlignment="1">
      <alignment horizontal="center" vertical="center" wrapText="1"/>
    </xf>
    <xf numFmtId="0" fontId="14" fillId="0" borderId="1" xfId="4" applyFont="1" applyBorder="1" applyAlignment="1">
      <alignment horizontal="center" vertical="center"/>
    </xf>
    <xf numFmtId="192" fontId="14" fillId="0" borderId="0" xfId="4" applyNumberFormat="1" applyFont="1" applyAlignment="1">
      <alignment horizontal="center" vertical="center" shrinkToFit="1"/>
    </xf>
    <xf numFmtId="192" fontId="14" fillId="0" borderId="4" xfId="4" applyNumberFormat="1" applyFont="1" applyBorder="1" applyAlignment="1">
      <alignment horizontal="center" vertical="center" shrinkToFit="1"/>
    </xf>
    <xf numFmtId="0" fontId="38" fillId="0" borderId="0" xfId="4" applyFont="1">
      <alignment vertical="center"/>
    </xf>
    <xf numFmtId="0" fontId="14" fillId="0" borderId="1" xfId="4" applyFont="1" applyBorder="1" applyAlignment="1">
      <alignment horizontal="center" vertical="center" wrapText="1"/>
    </xf>
    <xf numFmtId="192" fontId="14" fillId="0" borderId="1" xfId="4" applyNumberFormat="1" applyFont="1" applyBorder="1" applyAlignment="1">
      <alignment horizontal="center" vertical="center" shrinkToFit="1"/>
    </xf>
    <xf numFmtId="0" fontId="14" fillId="0" borderId="0" xfId="4" applyFont="1" applyAlignment="1">
      <alignment horizontal="center" vertical="center" wrapText="1"/>
    </xf>
    <xf numFmtId="0" fontId="14" fillId="0" borderId="0" xfId="2" applyFont="1" applyAlignment="1" applyProtection="1">
      <alignment vertical="center"/>
      <protection locked="0"/>
    </xf>
    <xf numFmtId="0" fontId="14" fillId="0" borderId="0" xfId="4" applyFont="1" applyAlignment="1">
      <alignment horizontal="center" vertical="center"/>
    </xf>
    <xf numFmtId="192" fontId="14" fillId="0" borderId="0" xfId="4" applyNumberFormat="1" applyFont="1" applyAlignment="1">
      <alignment horizontal="center" vertical="center" shrinkToFit="1"/>
    </xf>
    <xf numFmtId="0" fontId="14" fillId="0" borderId="0" xfId="4" applyFont="1" applyAlignment="1">
      <alignment horizontal="left" vertical="center"/>
    </xf>
    <xf numFmtId="0" fontId="14" fillId="0" borderId="0" xfId="4" applyFont="1">
      <alignment vertical="center"/>
    </xf>
    <xf numFmtId="0" fontId="38" fillId="0" borderId="0" xfId="4" applyFont="1" applyAlignment="1">
      <alignment horizontal="left" vertical="center"/>
    </xf>
    <xf numFmtId="0" fontId="38" fillId="0" borderId="0" xfId="4" applyFont="1" applyAlignment="1">
      <alignment horizontal="center" vertical="center"/>
    </xf>
    <xf numFmtId="0" fontId="32" fillId="0" borderId="0" xfId="4" applyFont="1" applyAlignment="1">
      <alignment horizontal="left" vertical="center"/>
    </xf>
    <xf numFmtId="0" fontId="4" fillId="0" borderId="0" xfId="2" applyFont="1" applyProtection="1">
      <protection locked="0"/>
    </xf>
    <xf numFmtId="0" fontId="5" fillId="0" borderId="0" xfId="2" applyFont="1" applyAlignment="1">
      <alignment horizontal="left" vertical="center"/>
    </xf>
    <xf numFmtId="0" fontId="4" fillId="2" borderId="6" xfId="2" applyFont="1" applyFill="1" applyBorder="1" applyAlignment="1">
      <alignment horizontal="center" vertical="center"/>
    </xf>
    <xf numFmtId="0" fontId="4" fillId="2" borderId="8" xfId="2" applyFont="1" applyFill="1" applyBorder="1" applyAlignment="1">
      <alignment horizontal="center" vertical="center"/>
    </xf>
    <xf numFmtId="177" fontId="9" fillId="0" borderId="6" xfId="2" applyNumberFormat="1" applyFont="1" applyBorder="1" applyAlignment="1">
      <alignment horizontal="right" vertical="center" shrinkToFit="1"/>
    </xf>
    <xf numFmtId="177" fontId="9" fillId="0" borderId="7" xfId="2" applyNumberFormat="1" applyFont="1" applyBorder="1" applyAlignment="1">
      <alignment horizontal="right" vertical="center" shrinkToFit="1"/>
    </xf>
    <xf numFmtId="177" fontId="9" fillId="0" borderId="5" xfId="2" applyNumberFormat="1" applyFont="1" applyBorder="1" applyAlignment="1">
      <alignment horizontal="right" vertical="center" shrinkToFit="1"/>
    </xf>
    <xf numFmtId="0" fontId="4" fillId="2" borderId="9" xfId="2" applyFont="1" applyFill="1" applyBorder="1" applyAlignment="1">
      <alignment horizontal="center" vertical="center"/>
    </xf>
    <xf numFmtId="0" fontId="4" fillId="2" borderId="8" xfId="2" applyFont="1" applyFill="1" applyBorder="1" applyAlignment="1">
      <alignment horizontal="center" vertical="center" wrapText="1"/>
    </xf>
    <xf numFmtId="0" fontId="29" fillId="0" borderId="10" xfId="0" applyFont="1" applyBorder="1" applyAlignment="1">
      <alignment horizontal="center" vertical="center" shrinkToFit="1"/>
    </xf>
    <xf numFmtId="0" fontId="34" fillId="0" borderId="9" xfId="0" applyFont="1" applyBorder="1" applyAlignment="1">
      <alignment horizontal="right" vertical="center" shrinkToFit="1"/>
    </xf>
    <xf numFmtId="0" fontId="34" fillId="0" borderId="10" xfId="0" applyFont="1" applyBorder="1" applyAlignment="1">
      <alignment horizontal="right" vertical="center" shrinkToFit="1"/>
    </xf>
    <xf numFmtId="0" fontId="34" fillId="0" borderId="11" xfId="0" applyFont="1" applyBorder="1" applyAlignment="1">
      <alignment horizontal="right" vertical="center" shrinkToFit="1"/>
    </xf>
    <xf numFmtId="0" fontId="4" fillId="2" borderId="15" xfId="2" applyFont="1" applyFill="1" applyBorder="1" applyAlignment="1">
      <alignment vertical="center" textRotation="255"/>
    </xf>
    <xf numFmtId="0" fontId="39" fillId="0" borderId="12" xfId="2" applyFont="1" applyBorder="1" applyAlignment="1" applyProtection="1">
      <alignment horizontal="center"/>
      <protection locked="0"/>
    </xf>
    <xf numFmtId="0" fontId="39" fillId="0" borderId="0" xfId="2" applyFont="1" applyAlignment="1" applyProtection="1">
      <alignment horizontal="center"/>
      <protection locked="0"/>
    </xf>
    <xf numFmtId="0" fontId="39" fillId="0" borderId="4" xfId="2" applyFont="1" applyBorder="1" applyAlignment="1" applyProtection="1">
      <alignment horizontal="center"/>
      <protection locked="0"/>
    </xf>
    <xf numFmtId="0" fontId="4" fillId="0" borderId="12" xfId="2" applyFont="1" applyBorder="1" applyAlignment="1" applyProtection="1">
      <alignment horizontal="center" vertical="center"/>
      <protection locked="0"/>
    </xf>
    <xf numFmtId="0" fontId="4" fillId="0" borderId="0" xfId="2" applyFont="1" applyAlignment="1" applyProtection="1">
      <alignment horizontal="center" vertical="center"/>
      <protection locked="0"/>
    </xf>
    <xf numFmtId="0" fontId="4" fillId="0" borderId="4" xfId="2" applyFont="1" applyBorder="1" applyAlignment="1" applyProtection="1">
      <alignment horizontal="center" vertical="center"/>
      <protection locked="0"/>
    </xf>
    <xf numFmtId="0" fontId="4" fillId="2" borderId="13" xfId="2" applyFont="1" applyFill="1" applyBorder="1" applyAlignment="1">
      <alignment vertical="center" textRotation="255"/>
    </xf>
    <xf numFmtId="0" fontId="4" fillId="0" borderId="9" xfId="2" applyFont="1" applyBorder="1" applyAlignment="1" applyProtection="1">
      <alignment vertical="center"/>
      <protection locked="0"/>
    </xf>
    <xf numFmtId="0" fontId="4" fillId="0" borderId="10" xfId="2" applyFont="1" applyBorder="1" applyAlignment="1" applyProtection="1">
      <alignment vertical="center"/>
      <protection locked="0"/>
    </xf>
    <xf numFmtId="0" fontId="5" fillId="0" borderId="10" xfId="2" applyFont="1" applyBorder="1" applyAlignment="1" applyProtection="1">
      <alignment vertical="center"/>
      <protection locked="0"/>
    </xf>
    <xf numFmtId="0" fontId="4" fillId="0" borderId="10" xfId="2" applyFont="1" applyBorder="1" applyProtection="1">
      <protection locked="0"/>
    </xf>
    <xf numFmtId="0" fontId="23" fillId="0" borderId="10" xfId="2" applyFont="1" applyBorder="1" applyAlignment="1" applyProtection="1">
      <alignment horizontal="left" vertical="center" wrapText="1"/>
      <protection locked="0"/>
    </xf>
    <xf numFmtId="0" fontId="23" fillId="0" borderId="11" xfId="2" applyFont="1" applyBorder="1" applyAlignment="1" applyProtection="1">
      <alignment horizontal="left" vertical="center" wrapText="1"/>
      <protection locked="0"/>
    </xf>
    <xf numFmtId="0" fontId="9" fillId="0" borderId="0" xfId="2" applyFont="1" applyAlignment="1" applyProtection="1">
      <alignment horizontal="center"/>
      <protection locked="0"/>
    </xf>
    <xf numFmtId="0" fontId="12" fillId="0" borderId="0" xfId="2" applyAlignment="1">
      <alignment vertical="center"/>
    </xf>
    <xf numFmtId="0" fontId="40" fillId="0" borderId="0" xfId="2" applyFont="1" applyAlignment="1">
      <alignment vertical="center" wrapText="1"/>
    </xf>
    <xf numFmtId="0" fontId="9" fillId="2" borderId="27" xfId="2" applyFont="1" applyFill="1" applyBorder="1" applyAlignment="1">
      <alignment horizontal="center" vertical="center" wrapText="1"/>
    </xf>
    <xf numFmtId="0" fontId="9" fillId="2" borderId="28" xfId="2" applyFont="1" applyFill="1" applyBorder="1" applyAlignment="1">
      <alignment horizontal="center" vertical="center" wrapText="1"/>
    </xf>
    <xf numFmtId="0" fontId="9" fillId="2" borderId="27" xfId="2" applyFont="1" applyFill="1" applyBorder="1" applyAlignment="1">
      <alignment horizontal="center" vertical="center"/>
    </xf>
    <xf numFmtId="0" fontId="9" fillId="2" borderId="29" xfId="2" applyFont="1" applyFill="1" applyBorder="1" applyAlignment="1">
      <alignment vertical="center"/>
    </xf>
    <xf numFmtId="0" fontId="9" fillId="2" borderId="28" xfId="2" applyFont="1" applyFill="1" applyBorder="1" applyAlignment="1">
      <alignment vertical="center"/>
    </xf>
    <xf numFmtId="0" fontId="12" fillId="0" borderId="1" xfId="2" applyBorder="1" applyAlignment="1">
      <alignment horizontal="center" vertical="center" wrapText="1"/>
    </xf>
    <xf numFmtId="0" fontId="9" fillId="2" borderId="27" xfId="2" applyFont="1" applyFill="1" applyBorder="1" applyAlignment="1">
      <alignment horizontal="center" vertical="center" shrinkToFit="1"/>
    </xf>
    <xf numFmtId="0" fontId="9" fillId="2" borderId="29" xfId="2" applyFont="1" applyFill="1" applyBorder="1" applyAlignment="1">
      <alignment horizontal="center" vertical="center" shrinkToFit="1"/>
    </xf>
    <xf numFmtId="0" fontId="9" fillId="2" borderId="28" xfId="2" applyFont="1" applyFill="1" applyBorder="1" applyAlignment="1">
      <alignment horizontal="center" vertical="center" shrinkToFit="1"/>
    </xf>
    <xf numFmtId="0" fontId="9" fillId="2" borderId="30" xfId="2" applyFont="1" applyFill="1" applyBorder="1" applyAlignment="1">
      <alignment vertical="center" wrapText="1"/>
    </xf>
    <xf numFmtId="0" fontId="9" fillId="2" borderId="31" xfId="2" applyFont="1" applyFill="1" applyBorder="1" applyAlignment="1">
      <alignment vertical="center" wrapText="1"/>
    </xf>
    <xf numFmtId="0" fontId="9" fillId="2" borderId="30" xfId="2" applyFont="1" applyFill="1" applyBorder="1" applyAlignment="1">
      <alignment horizontal="center" vertical="center" shrinkToFit="1"/>
    </xf>
    <xf numFmtId="0" fontId="9" fillId="2" borderId="31" xfId="2" applyFont="1" applyFill="1" applyBorder="1" applyAlignment="1">
      <alignment horizontal="center" vertical="center" shrinkToFit="1"/>
    </xf>
    <xf numFmtId="0" fontId="9" fillId="2" borderId="30" xfId="2" applyFont="1" applyFill="1" applyBorder="1" applyAlignment="1">
      <alignment horizontal="center" vertical="center"/>
    </xf>
    <xf numFmtId="0" fontId="0" fillId="0" borderId="10" xfId="0" applyBorder="1" applyAlignment="1">
      <alignment horizontal="left" vertical="center"/>
    </xf>
    <xf numFmtId="0" fontId="0" fillId="0" borderId="0" xfId="0" applyAlignment="1">
      <alignment horizontal="left" vertical="center"/>
    </xf>
    <xf numFmtId="0" fontId="9" fillId="2" borderId="31" xfId="2" applyFont="1" applyFill="1" applyBorder="1" applyAlignment="1">
      <alignment horizontal="center" vertical="center"/>
    </xf>
    <xf numFmtId="0" fontId="9" fillId="0" borderId="7" xfId="0" applyFont="1" applyBorder="1" applyAlignment="1">
      <alignment horizontal="right" vertical="center" shrinkToFit="1"/>
    </xf>
    <xf numFmtId="0" fontId="9" fillId="0" borderId="5" xfId="0" applyFont="1" applyBorder="1" applyAlignment="1">
      <alignment horizontal="right" vertical="center" shrinkToFit="1"/>
    </xf>
    <xf numFmtId="0" fontId="12" fillId="0" borderId="1" xfId="2" applyBorder="1" applyAlignment="1">
      <alignment horizontal="center" vertical="center"/>
    </xf>
    <xf numFmtId="0" fontId="9" fillId="2" borderId="32" xfId="2" applyFont="1" applyFill="1" applyBorder="1" applyAlignment="1">
      <alignment horizontal="center" vertical="center"/>
    </xf>
    <xf numFmtId="0" fontId="9" fillId="2" borderId="33" xfId="2" applyFont="1" applyFill="1" applyBorder="1" applyAlignment="1">
      <alignment horizontal="center" vertical="center"/>
    </xf>
    <xf numFmtId="0" fontId="9" fillId="2" borderId="34" xfId="2" applyFont="1" applyFill="1" applyBorder="1" applyAlignment="1">
      <alignment horizontal="center" vertical="center"/>
    </xf>
    <xf numFmtId="0" fontId="9" fillId="2" borderId="35" xfId="2" applyFont="1" applyFill="1" applyBorder="1" applyAlignment="1">
      <alignment horizontal="center" vertical="center"/>
    </xf>
    <xf numFmtId="0" fontId="9" fillId="2" borderId="36" xfId="2" applyFont="1" applyFill="1" applyBorder="1" applyAlignment="1">
      <alignment horizontal="center" vertical="center"/>
    </xf>
    <xf numFmtId="0" fontId="9" fillId="0" borderId="9" xfId="0" applyFont="1" applyBorder="1" applyAlignment="1">
      <alignment horizontal="right" vertical="center" shrinkToFit="1"/>
    </xf>
    <xf numFmtId="0" fontId="9" fillId="0" borderId="10" xfId="0" applyFont="1" applyBorder="1" applyAlignment="1">
      <alignment horizontal="right" vertical="center" shrinkToFit="1"/>
    </xf>
    <xf numFmtId="0" fontId="9" fillId="0" borderId="11" xfId="0" applyFont="1" applyBorder="1" applyAlignment="1">
      <alignment horizontal="right" vertical="center" shrinkToFit="1"/>
    </xf>
    <xf numFmtId="184" fontId="12" fillId="0" borderId="1" xfId="2" applyNumberFormat="1" applyBorder="1" applyAlignment="1">
      <alignment vertical="center"/>
    </xf>
    <xf numFmtId="193" fontId="12" fillId="0" borderId="1" xfId="2" applyNumberFormat="1" applyBorder="1" applyAlignment="1">
      <alignment vertical="center" shrinkToFit="1"/>
    </xf>
    <xf numFmtId="194" fontId="12" fillId="0" borderId="1" xfId="2" applyNumberFormat="1" applyBorder="1" applyAlignment="1">
      <alignment vertical="center"/>
    </xf>
    <xf numFmtId="183" fontId="12" fillId="0" borderId="1" xfId="2" applyNumberFormat="1" applyBorder="1" applyAlignment="1">
      <alignment horizontal="center" vertical="center" shrinkToFit="1"/>
    </xf>
    <xf numFmtId="183" fontId="12" fillId="0" borderId="1" xfId="2" applyNumberFormat="1" applyBorder="1" applyAlignment="1">
      <alignment vertical="center" shrinkToFit="1"/>
    </xf>
    <xf numFmtId="195" fontId="12" fillId="0" borderId="1" xfId="2" applyNumberFormat="1" applyBorder="1" applyAlignment="1">
      <alignment vertical="center" shrinkToFit="1"/>
    </xf>
    <xf numFmtId="0" fontId="9" fillId="2" borderId="14" xfId="2" applyFont="1" applyFill="1" applyBorder="1" applyAlignment="1">
      <alignment vertical="center" textRotation="255"/>
    </xf>
    <xf numFmtId="0" fontId="9" fillId="0" borderId="6" xfId="2" applyFont="1" applyBorder="1" applyAlignment="1" applyProtection="1">
      <alignment horizontal="center"/>
      <protection locked="0"/>
    </xf>
    <xf numFmtId="0" fontId="9" fillId="0" borderId="7" xfId="2" applyFont="1" applyBorder="1" applyAlignment="1" applyProtection="1">
      <alignment horizontal="center"/>
      <protection locked="0"/>
    </xf>
    <xf numFmtId="0" fontId="9" fillId="0" borderId="0" xfId="2" applyFont="1" applyAlignment="1" applyProtection="1">
      <alignment horizontal="center"/>
      <protection locked="0"/>
    </xf>
    <xf numFmtId="0" fontId="9" fillId="0" borderId="4" xfId="2" applyFont="1" applyBorder="1" applyAlignment="1" applyProtection="1">
      <alignment horizontal="center"/>
      <protection locked="0"/>
    </xf>
    <xf numFmtId="0" fontId="14"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8" xfId="0" applyFill="1" applyBorder="1" applyAlignment="1">
      <alignment horizontal="center" vertical="center"/>
    </xf>
    <xf numFmtId="0" fontId="9" fillId="0" borderId="12" xfId="2" applyFont="1" applyBorder="1" applyAlignment="1" applyProtection="1">
      <alignment horizontal="center"/>
      <protection locked="0"/>
    </xf>
    <xf numFmtId="0" fontId="14" fillId="2" borderId="2" xfId="2" applyFont="1" applyFill="1" applyBorder="1" applyAlignment="1" applyProtection="1">
      <alignment horizontal="center" vertical="center" wrapText="1"/>
      <protection locked="0"/>
    </xf>
    <xf numFmtId="0" fontId="14" fillId="2" borderId="3" xfId="2" applyFont="1" applyFill="1" applyBorder="1" applyAlignment="1" applyProtection="1">
      <alignment horizontal="center" vertical="center" wrapText="1"/>
      <protection locked="0"/>
    </xf>
    <xf numFmtId="0" fontId="14" fillId="2" borderId="8" xfId="2" applyFont="1" applyFill="1" applyBorder="1" applyAlignment="1" applyProtection="1">
      <alignment horizontal="center" vertical="center" wrapText="1"/>
      <protection locked="0"/>
    </xf>
    <xf numFmtId="184" fontId="14" fillId="0" borderId="2" xfId="2" applyNumberFormat="1" applyFont="1" applyBorder="1" applyAlignment="1" applyProtection="1">
      <alignment horizontal="center" vertical="center" shrinkToFit="1"/>
      <protection locked="0"/>
    </xf>
    <xf numFmtId="184" fontId="14" fillId="0" borderId="3" xfId="2" applyNumberFormat="1" applyFont="1" applyBorder="1" applyAlignment="1" applyProtection="1">
      <alignment horizontal="center" vertical="center" shrinkToFit="1"/>
      <protection locked="0"/>
    </xf>
    <xf numFmtId="193" fontId="14" fillId="0" borderId="2" xfId="2" applyNumberFormat="1" applyFont="1" applyBorder="1" applyAlignment="1" applyProtection="1">
      <alignment horizontal="center" vertical="center" shrinkToFit="1"/>
      <protection locked="0"/>
    </xf>
    <xf numFmtId="193" fontId="14" fillId="0" borderId="3" xfId="2" applyNumberFormat="1" applyFont="1" applyBorder="1" applyAlignment="1" applyProtection="1">
      <alignment horizontal="center" vertical="center" shrinkToFit="1"/>
      <protection locked="0"/>
    </xf>
    <xf numFmtId="193" fontId="14" fillId="0" borderId="8" xfId="2" applyNumberFormat="1" applyFont="1" applyBorder="1" applyAlignment="1" applyProtection="1">
      <alignment horizontal="center" vertical="center" shrinkToFit="1"/>
      <protection locked="0"/>
    </xf>
    <xf numFmtId="0" fontId="14" fillId="2" borderId="6" xfId="2" applyFont="1" applyFill="1" applyBorder="1" applyAlignment="1" applyProtection="1">
      <alignment horizontal="center" vertical="center" wrapText="1"/>
      <protection locked="0"/>
    </xf>
    <xf numFmtId="0" fontId="14" fillId="2" borderId="5" xfId="2" applyFont="1" applyFill="1" applyBorder="1" applyAlignment="1" applyProtection="1">
      <alignment horizontal="center" vertical="center" wrapText="1"/>
      <protection locked="0"/>
    </xf>
    <xf numFmtId="0" fontId="14" fillId="2" borderId="1" xfId="2" applyFont="1" applyFill="1" applyBorder="1" applyAlignment="1" applyProtection="1">
      <alignment horizontal="center" vertical="center" wrapText="1"/>
      <protection locked="0"/>
    </xf>
    <xf numFmtId="0" fontId="14" fillId="2" borderId="7" xfId="2" applyFont="1" applyFill="1" applyBorder="1" applyAlignment="1" applyProtection="1">
      <alignment horizontal="center" vertical="center" wrapText="1"/>
      <protection locked="0"/>
    </xf>
    <xf numFmtId="0" fontId="29" fillId="0" borderId="7" xfId="0" applyFont="1" applyBorder="1" applyAlignment="1">
      <alignment horizontal="center" vertical="center" wrapText="1"/>
    </xf>
    <xf numFmtId="0" fontId="29" fillId="0" borderId="5" xfId="0" applyFont="1" applyBorder="1" applyAlignment="1">
      <alignment horizontal="center" vertical="center" wrapText="1"/>
    </xf>
    <xf numFmtId="0" fontId="12" fillId="0" borderId="0" xfId="2" applyAlignment="1">
      <alignment horizontal="center" vertical="center"/>
    </xf>
    <xf numFmtId="0" fontId="14" fillId="2" borderId="12" xfId="2" applyFont="1" applyFill="1" applyBorder="1" applyAlignment="1" applyProtection="1">
      <alignment horizontal="center" vertical="center" wrapText="1"/>
      <protection locked="0"/>
    </xf>
    <xf numFmtId="0" fontId="14" fillId="2" borderId="4" xfId="2" applyFont="1" applyFill="1" applyBorder="1" applyAlignment="1" applyProtection="1">
      <alignment horizontal="center" vertical="center" wrapText="1"/>
      <protection locked="0"/>
    </xf>
    <xf numFmtId="0" fontId="14" fillId="2" borderId="9" xfId="2" applyFont="1" applyFill="1" applyBorder="1" applyAlignment="1" applyProtection="1">
      <alignment horizontal="center" vertical="center" wrapText="1"/>
      <protection locked="0"/>
    </xf>
    <xf numFmtId="0" fontId="14" fillId="2" borderId="10" xfId="2" applyFont="1" applyFill="1" applyBorder="1" applyAlignment="1" applyProtection="1">
      <alignment horizontal="center" vertical="center" wrapText="1"/>
      <protection locked="0"/>
    </xf>
    <xf numFmtId="0" fontId="14" fillId="2" borderId="11" xfId="2" applyFont="1" applyFill="1" applyBorder="1" applyAlignment="1" applyProtection="1">
      <alignment horizontal="center" vertical="center" wrapText="1"/>
      <protection locked="0"/>
    </xf>
    <xf numFmtId="0" fontId="14" fillId="2" borderId="0" xfId="2" applyFont="1" applyFill="1" applyAlignment="1" applyProtection="1">
      <alignment horizontal="center" vertical="center" wrapText="1"/>
      <protection locked="0"/>
    </xf>
    <xf numFmtId="0" fontId="29" fillId="0" borderId="0" xfId="0" applyFont="1" applyAlignment="1">
      <alignment horizontal="center" vertical="center" wrapText="1"/>
    </xf>
    <xf numFmtId="0" fontId="29" fillId="0" borderId="4" xfId="0" applyFont="1" applyBorder="1" applyAlignment="1">
      <alignment horizontal="center" vertical="center" wrapText="1"/>
    </xf>
    <xf numFmtId="0" fontId="30" fillId="2" borderId="8" xfId="2" applyFont="1" applyFill="1" applyBorder="1" applyAlignment="1">
      <alignment horizontal="center" vertical="center" wrapText="1"/>
    </xf>
    <xf numFmtId="0" fontId="30" fillId="2" borderId="1" xfId="2" applyFont="1" applyFill="1" applyBorder="1" applyAlignment="1">
      <alignment horizontal="center" vertical="center" wrapText="1"/>
    </xf>
    <xf numFmtId="0" fontId="29" fillId="0" borderId="10" xfId="0" applyFont="1" applyBorder="1" applyAlignment="1">
      <alignment horizontal="center" vertical="center" wrapText="1"/>
    </xf>
    <xf numFmtId="0" fontId="29" fillId="0" borderId="11" xfId="0" applyFont="1" applyBorder="1" applyAlignment="1">
      <alignment horizontal="center" vertical="center" wrapText="1"/>
    </xf>
    <xf numFmtId="0" fontId="14" fillId="0" borderId="1" xfId="2" applyFont="1" applyBorder="1" applyAlignment="1" applyProtection="1">
      <alignment vertical="center" shrinkToFit="1"/>
      <protection locked="0"/>
    </xf>
    <xf numFmtId="0" fontId="14" fillId="0" borderId="2" xfId="2" applyFont="1" applyBorder="1" applyAlignment="1" applyProtection="1">
      <alignment horizontal="center" vertical="center" shrinkToFit="1"/>
      <protection locked="0"/>
    </xf>
    <xf numFmtId="0" fontId="14" fillId="0" borderId="8"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3"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196" fontId="14" fillId="0" borderId="1" xfId="2" applyNumberFormat="1" applyFont="1" applyBorder="1" applyAlignment="1" applyProtection="1">
      <alignment horizontal="center" vertical="center" shrinkToFit="1"/>
      <protection locked="0"/>
    </xf>
    <xf numFmtId="0" fontId="14" fillId="0" borderId="2" xfId="2" applyFont="1" applyBorder="1" applyAlignment="1" applyProtection="1">
      <alignment horizontal="left" vertical="center" shrinkToFit="1"/>
      <protection locked="0"/>
    </xf>
    <xf numFmtId="0" fontId="14" fillId="0" borderId="3" xfId="2" applyFont="1" applyBorder="1" applyAlignment="1" applyProtection="1">
      <alignment horizontal="left" vertical="center" shrinkToFit="1"/>
      <protection locked="0"/>
    </xf>
    <xf numFmtId="0" fontId="42" fillId="0" borderId="3" xfId="0" applyFont="1" applyBorder="1" applyAlignment="1">
      <alignment horizontal="left" vertical="center" shrinkToFit="1"/>
    </xf>
    <xf numFmtId="0" fontId="42" fillId="0" borderId="8" xfId="0" applyFont="1" applyBorder="1" applyAlignment="1">
      <alignment horizontal="left" vertical="center" shrinkToFit="1"/>
    </xf>
    <xf numFmtId="0" fontId="12" fillId="0" borderId="1" xfId="2" applyBorder="1" applyAlignment="1">
      <alignment vertical="center"/>
    </xf>
    <xf numFmtId="195" fontId="14" fillId="0" borderId="1" xfId="2" applyNumberFormat="1" applyFont="1" applyBorder="1" applyAlignment="1">
      <alignment horizontal="right" vertical="center" shrinkToFit="1"/>
    </xf>
    <xf numFmtId="0" fontId="14" fillId="0" borderId="1" xfId="2" applyFont="1" applyBorder="1" applyAlignment="1">
      <alignment horizontal="center" vertical="center" wrapText="1"/>
    </xf>
    <xf numFmtId="0" fontId="14" fillId="2" borderId="37" xfId="2" applyFont="1" applyFill="1" applyBorder="1" applyAlignment="1" applyProtection="1">
      <alignment horizontal="center" vertical="center" wrapText="1"/>
      <protection locked="0"/>
    </xf>
    <xf numFmtId="0" fontId="14" fillId="2" borderId="38" xfId="2" applyFont="1" applyFill="1" applyBorder="1" applyAlignment="1" applyProtection="1">
      <alignment horizontal="center" vertical="center" wrapText="1"/>
      <protection locked="0"/>
    </xf>
    <xf numFmtId="0" fontId="14" fillId="2" borderId="39" xfId="2" applyFont="1" applyFill="1" applyBorder="1" applyAlignment="1" applyProtection="1">
      <alignment horizontal="center" vertical="center" wrapText="1"/>
      <protection locked="0"/>
    </xf>
    <xf numFmtId="0" fontId="14" fillId="0" borderId="2" xfId="2" applyFont="1" applyBorder="1" applyAlignment="1">
      <alignment horizontal="center" vertical="center" wrapText="1"/>
    </xf>
    <xf numFmtId="0" fontId="14" fillId="0" borderId="3" xfId="2" applyFont="1" applyBorder="1" applyAlignment="1">
      <alignment horizontal="center" vertical="center" wrapText="1"/>
    </xf>
    <xf numFmtId="0" fontId="14" fillId="0" borderId="8" xfId="2" applyFont="1" applyBorder="1" applyAlignment="1">
      <alignment horizontal="center" vertical="center" wrapText="1"/>
    </xf>
    <xf numFmtId="0" fontId="14" fillId="2" borderId="40" xfId="2" applyFont="1" applyFill="1" applyBorder="1" applyAlignment="1" applyProtection="1">
      <alignment horizontal="center" vertical="center" wrapText="1"/>
      <protection locked="0"/>
    </xf>
    <xf numFmtId="0" fontId="14" fillId="2" borderId="41" xfId="2" applyFont="1" applyFill="1" applyBorder="1" applyAlignment="1" applyProtection="1">
      <alignment horizontal="center" vertical="center" wrapText="1"/>
      <protection locked="0"/>
    </xf>
    <xf numFmtId="0" fontId="14" fillId="2" borderId="42" xfId="2" applyFont="1" applyFill="1" applyBorder="1" applyAlignment="1" applyProtection="1">
      <alignment horizontal="center" vertical="center" wrapText="1"/>
      <protection locked="0"/>
    </xf>
    <xf numFmtId="0" fontId="14" fillId="2" borderId="1" xfId="2" applyFont="1" applyFill="1" applyBorder="1" applyAlignment="1">
      <alignment horizontal="center" vertical="center" wrapText="1"/>
    </xf>
    <xf numFmtId="194" fontId="12" fillId="0" borderId="2" xfId="2" applyNumberFormat="1" applyBorder="1" applyAlignment="1">
      <alignment vertical="center" shrinkToFit="1"/>
    </xf>
    <xf numFmtId="0" fontId="12" fillId="0" borderId="8" xfId="2" applyBorder="1" applyAlignment="1">
      <alignment vertical="center" shrinkToFit="1"/>
    </xf>
    <xf numFmtId="194" fontId="12" fillId="0" borderId="2" xfId="2" applyNumberFormat="1" applyBorder="1" applyAlignment="1">
      <alignment horizontal="center" vertical="center"/>
    </xf>
    <xf numFmtId="194" fontId="12" fillId="0" borderId="8" xfId="2" applyNumberFormat="1" applyBorder="1" applyAlignment="1">
      <alignment horizontal="center" vertical="center"/>
    </xf>
    <xf numFmtId="0" fontId="12" fillId="0" borderId="1" xfId="2" applyBorder="1" applyAlignment="1">
      <alignment horizontal="center" vertical="center" shrinkToFit="1"/>
    </xf>
    <xf numFmtId="0" fontId="14" fillId="2" borderId="43" xfId="2" applyFont="1" applyFill="1" applyBorder="1" applyAlignment="1" applyProtection="1">
      <alignment horizontal="center" vertical="center" wrapText="1"/>
      <protection locked="0"/>
    </xf>
    <xf numFmtId="0" fontId="14" fillId="2" borderId="44" xfId="2" applyFont="1" applyFill="1" applyBorder="1" applyAlignment="1" applyProtection="1">
      <alignment horizontal="center" vertical="center" wrapText="1"/>
      <protection locked="0"/>
    </xf>
    <xf numFmtId="0" fontId="14" fillId="2" borderId="45" xfId="2" applyFont="1" applyFill="1" applyBorder="1" applyAlignment="1" applyProtection="1">
      <alignment horizontal="center" vertical="center" wrapText="1"/>
      <protection locked="0"/>
    </xf>
    <xf numFmtId="0" fontId="14" fillId="0" borderId="1" xfId="2" applyFont="1" applyBorder="1" applyAlignment="1" applyProtection="1">
      <alignment horizontal="left" vertical="center" wrapText="1"/>
      <protection locked="0"/>
    </xf>
    <xf numFmtId="0" fontId="14" fillId="0" borderId="14" xfId="2" applyFont="1" applyBorder="1" applyAlignment="1" applyProtection="1">
      <alignment horizontal="left" vertical="center" shrinkToFit="1"/>
      <protection locked="0"/>
    </xf>
    <xf numFmtId="0" fontId="14" fillId="0" borderId="15" xfId="2" applyFont="1" applyBorder="1" applyAlignment="1" applyProtection="1">
      <alignment horizontal="left" vertical="center" shrinkToFit="1"/>
      <protection locked="0"/>
    </xf>
    <xf numFmtId="0" fontId="14" fillId="0" borderId="12" xfId="2" applyFont="1" applyBorder="1" applyAlignment="1" applyProtection="1">
      <alignment horizontal="left" vertical="center"/>
      <protection locked="0"/>
    </xf>
    <xf numFmtId="0" fontId="14" fillId="0" borderId="0" xfId="2" applyFont="1" applyAlignment="1" applyProtection="1">
      <alignment horizontal="left" vertical="center"/>
      <protection locked="0"/>
    </xf>
    <xf numFmtId="0" fontId="14" fillId="0" borderId="4" xfId="2" applyFont="1" applyBorder="1" applyAlignment="1" applyProtection="1">
      <alignment horizontal="left" vertical="center"/>
      <protection locked="0"/>
    </xf>
    <xf numFmtId="0" fontId="14" fillId="0" borderId="9" xfId="2" applyFont="1" applyBorder="1" applyAlignment="1" applyProtection="1">
      <alignment horizontal="left" vertical="center"/>
      <protection locked="0"/>
    </xf>
    <xf numFmtId="0" fontId="14" fillId="0" borderId="10" xfId="2" applyFont="1" applyBorder="1" applyAlignment="1" applyProtection="1">
      <alignment horizontal="left" vertical="center"/>
      <protection locked="0"/>
    </xf>
    <xf numFmtId="0" fontId="14" fillId="0" borderId="11" xfId="2" applyFont="1" applyBorder="1" applyAlignment="1" applyProtection="1">
      <alignment horizontal="left" vertical="center"/>
      <protection locked="0"/>
    </xf>
    <xf numFmtId="0" fontId="9" fillId="0" borderId="9" xfId="2" applyFont="1" applyBorder="1" applyAlignment="1" applyProtection="1">
      <alignment horizontal="center"/>
      <protection locked="0"/>
    </xf>
    <xf numFmtId="0" fontId="9" fillId="0" borderId="10" xfId="2" applyFont="1" applyBorder="1" applyAlignment="1" applyProtection="1">
      <alignment horizontal="center"/>
      <protection locked="0"/>
    </xf>
    <xf numFmtId="0" fontId="9" fillId="0" borderId="11" xfId="2" applyFont="1" applyBorder="1" applyAlignment="1" applyProtection="1">
      <alignment horizontal="center"/>
      <protection locked="0"/>
    </xf>
    <xf numFmtId="0" fontId="14" fillId="0" borderId="9" xfId="2" applyFont="1" applyBorder="1" applyAlignment="1" applyProtection="1">
      <alignment horizontal="left" vertical="center" shrinkToFit="1"/>
      <protection locked="0"/>
    </xf>
    <xf numFmtId="0" fontId="14" fillId="0" borderId="10" xfId="2" applyFont="1" applyBorder="1" applyAlignment="1" applyProtection="1">
      <alignment horizontal="left" vertical="center" shrinkToFit="1"/>
      <protection locked="0"/>
    </xf>
    <xf numFmtId="0" fontId="14" fillId="0" borderId="11" xfId="2" applyFont="1" applyBorder="1" applyAlignment="1" applyProtection="1">
      <alignment horizontal="left" vertical="center" shrinkToFit="1"/>
      <protection locked="0"/>
    </xf>
    <xf numFmtId="0" fontId="14" fillId="0" borderId="1" xfId="2" applyFont="1" applyBorder="1" applyAlignment="1" applyProtection="1">
      <alignment horizontal="center" vertical="center" wrapText="1"/>
      <protection locked="0"/>
    </xf>
    <xf numFmtId="0" fontId="43" fillId="0" borderId="0" xfId="0" applyFont="1">
      <alignment vertical="center"/>
    </xf>
    <xf numFmtId="0" fontId="38" fillId="0" borderId="0" xfId="0" applyFont="1">
      <alignment vertical="center"/>
    </xf>
    <xf numFmtId="0" fontId="32" fillId="2" borderId="6" xfId="0" applyFont="1" applyFill="1" applyBorder="1" applyAlignment="1">
      <alignment horizontal="center" vertical="center" shrinkToFit="1"/>
    </xf>
    <xf numFmtId="0" fontId="32" fillId="2" borderId="7" xfId="0" applyFont="1" applyFill="1" applyBorder="1" applyAlignment="1">
      <alignment horizontal="center" vertical="center" shrinkToFit="1"/>
    </xf>
    <xf numFmtId="0" fontId="32" fillId="2" borderId="5" xfId="0" applyFont="1" applyFill="1" applyBorder="1" applyAlignment="1">
      <alignment horizontal="center" vertical="center" shrinkToFit="1"/>
    </xf>
    <xf numFmtId="0" fontId="32" fillId="0" borderId="6" xfId="0" applyFont="1" applyBorder="1" applyAlignment="1">
      <alignment horizontal="left" shrinkToFit="1"/>
    </xf>
    <xf numFmtId="0" fontId="32" fillId="0" borderId="7" xfId="0" applyFont="1" applyBorder="1" applyAlignment="1">
      <alignment horizontal="left" shrinkToFit="1"/>
    </xf>
    <xf numFmtId="0" fontId="32" fillId="0" borderId="5" xfId="0" applyFont="1" applyBorder="1" applyAlignment="1">
      <alignment horizontal="left" shrinkToFit="1"/>
    </xf>
    <xf numFmtId="0" fontId="32" fillId="2" borderId="2" xfId="0" applyFont="1" applyFill="1" applyBorder="1" applyAlignment="1">
      <alignment horizontal="center" vertical="center"/>
    </xf>
    <xf numFmtId="0" fontId="32" fillId="2" borderId="3" xfId="0" applyFont="1" applyFill="1" applyBorder="1" applyAlignment="1">
      <alignment horizontal="center" vertical="center"/>
    </xf>
    <xf numFmtId="0" fontId="32" fillId="0" borderId="6" xfId="0" applyFont="1" applyBorder="1" applyAlignment="1">
      <alignment horizontal="left" vertical="center" shrinkToFit="1"/>
    </xf>
    <xf numFmtId="0" fontId="32" fillId="0" borderId="7" xfId="0" applyFont="1" applyBorder="1" applyAlignment="1">
      <alignment horizontal="left" vertical="center" shrinkToFit="1"/>
    </xf>
    <xf numFmtId="0" fontId="32" fillId="0" borderId="5" xfId="0" applyFont="1" applyBorder="1" applyAlignment="1">
      <alignment horizontal="left" vertical="center" shrinkToFit="1"/>
    </xf>
    <xf numFmtId="0" fontId="32" fillId="0" borderId="2" xfId="0" applyFont="1" applyBorder="1" applyAlignment="1">
      <alignment horizontal="center" vertical="center" shrinkToFit="1"/>
    </xf>
    <xf numFmtId="0" fontId="0" fillId="0" borderId="3" xfId="0" applyBorder="1" applyAlignment="1">
      <alignment horizontal="center" vertical="center" shrinkToFit="1"/>
    </xf>
    <xf numFmtId="0" fontId="0" fillId="0" borderId="8" xfId="0" applyBorder="1" applyAlignment="1">
      <alignment horizontal="center" vertical="center" shrinkToFit="1"/>
    </xf>
    <xf numFmtId="0" fontId="32" fillId="2" borderId="6" xfId="0" applyFont="1" applyFill="1" applyBorder="1" applyAlignment="1">
      <alignment horizontal="center" vertical="center"/>
    </xf>
    <xf numFmtId="0" fontId="32" fillId="2" borderId="7" xfId="0" applyFont="1" applyFill="1" applyBorder="1" applyAlignment="1">
      <alignment horizontal="center" vertical="center"/>
    </xf>
    <xf numFmtId="0" fontId="32" fillId="2" borderId="5" xfId="0" applyFont="1" applyFill="1" applyBorder="1" applyAlignment="1">
      <alignment horizontal="center" vertical="center"/>
    </xf>
    <xf numFmtId="177" fontId="32" fillId="0" borderId="6" xfId="0" applyNumberFormat="1" applyFont="1" applyBorder="1" applyAlignment="1">
      <alignment horizontal="right" vertical="center" shrinkToFit="1"/>
    </xf>
    <xf numFmtId="177" fontId="32" fillId="0" borderId="7" xfId="0" applyNumberFormat="1" applyFont="1" applyBorder="1" applyAlignment="1">
      <alignment horizontal="right" vertical="center" shrinkToFit="1"/>
    </xf>
    <xf numFmtId="177" fontId="32" fillId="0" borderId="5" xfId="0" applyNumberFormat="1" applyFont="1" applyBorder="1" applyAlignment="1">
      <alignment horizontal="right" vertical="center" shrinkToFit="1"/>
    </xf>
    <xf numFmtId="0" fontId="44" fillId="0" borderId="0" xfId="0" applyFont="1">
      <alignment vertical="center"/>
    </xf>
    <xf numFmtId="0" fontId="32" fillId="2" borderId="9" xfId="0" applyFont="1" applyFill="1" applyBorder="1" applyAlignment="1">
      <alignment horizontal="center" vertical="center" shrinkToFit="1"/>
    </xf>
    <xf numFmtId="0" fontId="32" fillId="2" borderId="10" xfId="0" applyFont="1" applyFill="1" applyBorder="1" applyAlignment="1">
      <alignment horizontal="center" vertical="center" shrinkToFit="1"/>
    </xf>
    <xf numFmtId="0" fontId="32" fillId="2" borderId="11" xfId="0" applyFont="1" applyFill="1" applyBorder="1" applyAlignment="1">
      <alignment horizontal="center" vertical="center" shrinkToFit="1"/>
    </xf>
    <xf numFmtId="0" fontId="32" fillId="0" borderId="12" xfId="0" applyFont="1" applyBorder="1" applyAlignment="1">
      <alignment horizontal="left" shrinkToFit="1"/>
    </xf>
    <xf numFmtId="0" fontId="32" fillId="0" borderId="0" xfId="0" applyFont="1" applyAlignment="1">
      <alignment horizontal="left" shrinkToFit="1"/>
    </xf>
    <xf numFmtId="0" fontId="32" fillId="0" borderId="4" xfId="0" applyFont="1" applyBorder="1" applyAlignment="1">
      <alignment horizontal="left" shrinkToFit="1"/>
    </xf>
    <xf numFmtId="0" fontId="32" fillId="0" borderId="9" xfId="0" applyFont="1" applyBorder="1" applyAlignment="1">
      <alignment horizontal="left" vertical="center" shrinkToFit="1"/>
    </xf>
    <xf numFmtId="0" fontId="32" fillId="0" borderId="10" xfId="0" applyFont="1" applyBorder="1" applyAlignment="1">
      <alignment horizontal="left" vertical="center" shrinkToFit="1"/>
    </xf>
    <xf numFmtId="0" fontId="32" fillId="0" borderId="11" xfId="0" applyFont="1" applyBorder="1" applyAlignment="1">
      <alignment horizontal="left" vertical="center" shrinkToFit="1"/>
    </xf>
    <xf numFmtId="0" fontId="0" fillId="0" borderId="3" xfId="0" applyBorder="1" applyAlignment="1">
      <alignment vertical="center" shrinkToFit="1"/>
    </xf>
    <xf numFmtId="0" fontId="0" fillId="0" borderId="8" xfId="0" applyBorder="1" applyAlignment="1">
      <alignment vertical="center" shrinkToFit="1"/>
    </xf>
    <xf numFmtId="0" fontId="32" fillId="2" borderId="9" xfId="0" applyFont="1" applyFill="1" applyBorder="1" applyAlignment="1">
      <alignment horizontal="center" vertical="center"/>
    </xf>
    <xf numFmtId="0" fontId="32" fillId="2" borderId="10" xfId="0" applyFont="1" applyFill="1" applyBorder="1" applyAlignment="1">
      <alignment horizontal="center" vertical="center"/>
    </xf>
    <xf numFmtId="0" fontId="32" fillId="2" borderId="11" xfId="0" applyFont="1" applyFill="1" applyBorder="1" applyAlignment="1">
      <alignment horizontal="center" vertical="center"/>
    </xf>
    <xf numFmtId="177" fontId="32" fillId="0" borderId="9" xfId="0" applyNumberFormat="1" applyFont="1" applyBorder="1" applyAlignment="1">
      <alignment horizontal="right" vertical="center" shrinkToFit="1"/>
    </xf>
    <xf numFmtId="177" fontId="32" fillId="0" borderId="10" xfId="0" applyNumberFormat="1" applyFont="1" applyBorder="1" applyAlignment="1">
      <alignment horizontal="right" vertical="center" shrinkToFit="1"/>
    </xf>
    <xf numFmtId="177" fontId="32" fillId="0" borderId="11" xfId="0" applyNumberFormat="1" applyFont="1" applyBorder="1" applyAlignment="1">
      <alignment horizontal="right" vertical="center" shrinkToFit="1"/>
    </xf>
    <xf numFmtId="0" fontId="32" fillId="2" borderId="2" xfId="0" applyFont="1" applyFill="1" applyBorder="1" applyAlignment="1">
      <alignment vertical="center" wrapText="1"/>
    </xf>
    <xf numFmtId="0" fontId="32" fillId="2" borderId="3" xfId="0" applyFont="1" applyFill="1" applyBorder="1">
      <alignment vertical="center"/>
    </xf>
    <xf numFmtId="0" fontId="32" fillId="2" borderId="8" xfId="0" applyFont="1" applyFill="1" applyBorder="1">
      <alignment vertical="center"/>
    </xf>
    <xf numFmtId="0" fontId="32" fillId="2" borderId="2" xfId="0" applyFont="1" applyFill="1" applyBorder="1">
      <alignment vertical="center"/>
    </xf>
    <xf numFmtId="0" fontId="32" fillId="2" borderId="8" xfId="0" applyFont="1" applyFill="1" applyBorder="1" applyAlignment="1">
      <alignment horizontal="center" vertical="center"/>
    </xf>
    <xf numFmtId="0" fontId="45" fillId="0" borderId="0" xfId="0" applyFont="1">
      <alignment vertical="center"/>
    </xf>
    <xf numFmtId="0" fontId="32" fillId="0" borderId="2" xfId="0" applyFont="1" applyBorder="1" applyAlignment="1">
      <alignment horizontal="left" vertical="center" shrinkToFit="1"/>
    </xf>
    <xf numFmtId="0" fontId="32" fillId="0" borderId="3" xfId="0" applyFont="1" applyBorder="1" applyAlignment="1">
      <alignment horizontal="left" vertical="center" shrinkToFit="1"/>
    </xf>
    <xf numFmtId="0" fontId="32" fillId="0" borderId="8" xfId="0" applyFont="1" applyBorder="1" applyAlignment="1">
      <alignment horizontal="left" vertical="center" shrinkToFit="1"/>
    </xf>
    <xf numFmtId="0" fontId="32" fillId="0" borderId="1" xfId="0" applyFont="1" applyBorder="1" applyAlignment="1">
      <alignment horizontal="left" vertical="center" shrinkToFit="1"/>
    </xf>
    <xf numFmtId="0" fontId="32" fillId="0" borderId="2" xfId="0" applyFont="1" applyBorder="1" applyAlignment="1">
      <alignment horizontal="left" vertical="center" wrapText="1"/>
    </xf>
    <xf numFmtId="0" fontId="32" fillId="0" borderId="3" xfId="0" applyFont="1" applyBorder="1" applyAlignment="1">
      <alignment horizontal="left" vertical="center" wrapText="1"/>
    </xf>
    <xf numFmtId="0" fontId="32" fillId="0" borderId="8" xfId="0" applyFont="1" applyBorder="1" applyAlignment="1">
      <alignment horizontal="left" vertical="center" wrapText="1"/>
    </xf>
    <xf numFmtId="0" fontId="46" fillId="0" borderId="0" xfId="0" applyFont="1">
      <alignment vertical="center"/>
    </xf>
    <xf numFmtId="0" fontId="9" fillId="0" borderId="0" xfId="0" applyFont="1">
      <alignment vertical="center"/>
    </xf>
    <xf numFmtId="0" fontId="47" fillId="0" borderId="0" xfId="8" applyFont="1">
      <alignment vertical="center"/>
    </xf>
    <xf numFmtId="0" fontId="10" fillId="0" borderId="0" xfId="8" applyFont="1" applyAlignment="1">
      <alignment horizontal="left" vertical="center"/>
    </xf>
    <xf numFmtId="0" fontId="9" fillId="0" borderId="0" xfId="8" applyFont="1" applyAlignment="1">
      <alignment horizontal="center" vertical="center"/>
    </xf>
    <xf numFmtId="0" fontId="9" fillId="0" borderId="0" xfId="8" applyFont="1">
      <alignment vertical="center"/>
    </xf>
    <xf numFmtId="0" fontId="9" fillId="2" borderId="14" xfId="8" applyFont="1" applyFill="1" applyBorder="1" applyAlignment="1">
      <alignment horizontal="center" vertical="center"/>
    </xf>
    <xf numFmtId="0" fontId="9" fillId="0" borderId="14" xfId="8" applyFont="1" applyBorder="1" applyAlignment="1">
      <alignment horizontal="left" vertical="center" shrinkToFit="1"/>
    </xf>
    <xf numFmtId="0" fontId="9" fillId="2" borderId="14" xfId="8" applyFont="1" applyFill="1" applyBorder="1" applyAlignment="1">
      <alignment horizontal="center" vertical="center" shrinkToFit="1"/>
    </xf>
    <xf numFmtId="0" fontId="9" fillId="0" borderId="14" xfId="8" applyFont="1" applyBorder="1" applyAlignment="1">
      <alignment horizontal="center" vertical="center" shrinkToFit="1"/>
    </xf>
    <xf numFmtId="0" fontId="9" fillId="2" borderId="1" xfId="8" applyFont="1" applyFill="1" applyBorder="1" applyAlignment="1">
      <alignment horizontal="center" vertical="center" shrinkToFit="1"/>
    </xf>
    <xf numFmtId="177" fontId="9" fillId="0" borderId="1" xfId="8" applyNumberFormat="1" applyFont="1" applyBorder="1" applyAlignment="1">
      <alignment horizontal="right" vertical="center" shrinkToFit="1"/>
    </xf>
    <xf numFmtId="0" fontId="9" fillId="2" borderId="13" xfId="8" applyFont="1" applyFill="1" applyBorder="1" applyAlignment="1">
      <alignment horizontal="center" vertical="center"/>
    </xf>
    <xf numFmtId="0" fontId="9" fillId="0" borderId="13" xfId="8" applyFont="1" applyBorder="1" applyAlignment="1">
      <alignment horizontal="left" vertical="center" shrinkToFit="1"/>
    </xf>
    <xf numFmtId="0" fontId="9" fillId="2" borderId="13" xfId="8" applyFont="1" applyFill="1" applyBorder="1" applyAlignment="1">
      <alignment horizontal="center" vertical="center" shrinkToFit="1"/>
    </xf>
    <xf numFmtId="0" fontId="9" fillId="0" borderId="13" xfId="8" applyFont="1" applyBorder="1" applyAlignment="1">
      <alignment horizontal="center" vertical="center" shrinkToFit="1"/>
    </xf>
    <xf numFmtId="0" fontId="26" fillId="0" borderId="1" xfId="0" applyFont="1" applyBorder="1" applyAlignment="1">
      <alignment horizontal="center" vertical="center"/>
    </xf>
    <xf numFmtId="0" fontId="26" fillId="0" borderId="1" xfId="0" applyFont="1" applyBorder="1" applyAlignment="1">
      <alignment horizontal="right" vertical="center" shrinkToFit="1"/>
    </xf>
    <xf numFmtId="0" fontId="9" fillId="0" borderId="46" xfId="8" applyFont="1" applyBorder="1" applyAlignment="1">
      <alignment horizontal="center" vertical="center"/>
    </xf>
    <xf numFmtId="0" fontId="9" fillId="0" borderId="15" xfId="8" applyFont="1" applyBorder="1" applyAlignment="1">
      <alignment horizontal="center" vertical="center"/>
    </xf>
    <xf numFmtId="0" fontId="9" fillId="2" borderId="12" xfId="8" applyFont="1" applyFill="1" applyBorder="1" applyAlignment="1">
      <alignment horizontal="center" vertical="center" wrapText="1"/>
    </xf>
    <xf numFmtId="0" fontId="9" fillId="2" borderId="0" xfId="8" applyFont="1" applyFill="1" applyAlignment="1">
      <alignment horizontal="center" vertical="center"/>
    </xf>
    <xf numFmtId="0" fontId="9" fillId="2" borderId="4" xfId="8" applyFont="1" applyFill="1" applyBorder="1" applyAlignment="1">
      <alignment horizontal="center" vertical="center"/>
    </xf>
    <xf numFmtId="177" fontId="48" fillId="0" borderId="12" xfId="2" applyNumberFormat="1" applyFont="1" applyBorder="1" applyAlignment="1">
      <alignment horizontal="center" vertical="center" shrinkToFit="1"/>
    </xf>
    <xf numFmtId="0" fontId="48" fillId="0" borderId="0" xfId="2" applyFont="1" applyAlignment="1">
      <alignment horizontal="center" vertical="center" shrinkToFit="1"/>
    </xf>
    <xf numFmtId="0" fontId="48" fillId="0" borderId="47" xfId="2" applyFont="1" applyBorder="1" applyAlignment="1">
      <alignment horizontal="center" vertical="center" shrinkToFit="1"/>
    </xf>
    <xf numFmtId="0" fontId="9" fillId="0" borderId="48" xfId="8" applyFont="1" applyBorder="1" applyAlignment="1">
      <alignment horizontal="center" vertical="center"/>
    </xf>
    <xf numFmtId="0" fontId="9" fillId="0" borderId="49" xfId="8" applyFont="1" applyBorder="1" applyAlignment="1">
      <alignment horizontal="center" vertical="center"/>
    </xf>
    <xf numFmtId="0" fontId="9" fillId="2" borderId="50" xfId="8" applyFont="1" applyFill="1" applyBorder="1" applyAlignment="1">
      <alignment horizontal="center" vertical="center"/>
    </xf>
    <xf numFmtId="0" fontId="9" fillId="2" borderId="51" xfId="8" applyFont="1" applyFill="1" applyBorder="1" applyAlignment="1">
      <alignment horizontal="center" vertical="center"/>
    </xf>
    <xf numFmtId="0" fontId="9" fillId="2" borderId="52" xfId="8" applyFont="1" applyFill="1" applyBorder="1" applyAlignment="1">
      <alignment horizontal="center" vertical="center"/>
    </xf>
    <xf numFmtId="0" fontId="48" fillId="0" borderId="50" xfId="2" applyFont="1" applyBorder="1" applyAlignment="1">
      <alignment horizontal="center" vertical="center" shrinkToFit="1"/>
    </xf>
    <xf numFmtId="0" fontId="48" fillId="0" borderId="51" xfId="2" applyFont="1" applyBorder="1" applyAlignment="1">
      <alignment horizontal="center" vertical="center" shrinkToFit="1"/>
    </xf>
    <xf numFmtId="0" fontId="48" fillId="0" borderId="53" xfId="2" applyFont="1" applyBorder="1" applyAlignment="1">
      <alignment horizontal="center" vertical="center" shrinkToFit="1"/>
    </xf>
    <xf numFmtId="0" fontId="14" fillId="2" borderId="54" xfId="8" applyFont="1" applyFill="1" applyBorder="1" applyAlignment="1">
      <alignment horizontal="center" vertical="center" wrapText="1"/>
    </xf>
    <xf numFmtId="0" fontId="31" fillId="2" borderId="55" xfId="8" applyFont="1" applyFill="1" applyBorder="1" applyAlignment="1">
      <alignment horizontal="center" vertical="center" wrapText="1"/>
    </xf>
    <xf numFmtId="0" fontId="14" fillId="2" borderId="56" xfId="8" applyFont="1" applyFill="1" applyBorder="1" applyAlignment="1">
      <alignment horizontal="center" vertical="center"/>
    </xf>
    <xf numFmtId="0" fontId="14" fillId="2" borderId="57" xfId="8" applyFont="1" applyFill="1" applyBorder="1" applyAlignment="1">
      <alignment horizontal="center" vertical="center"/>
    </xf>
    <xf numFmtId="0" fontId="14" fillId="2" borderId="58" xfId="8" applyFont="1" applyFill="1" applyBorder="1" applyAlignment="1">
      <alignment horizontal="center" vertical="center"/>
    </xf>
    <xf numFmtId="0" fontId="14" fillId="2" borderId="0" xfId="8" applyFont="1" applyFill="1" applyAlignment="1">
      <alignment horizontal="center" vertical="center" wrapText="1"/>
    </xf>
    <xf numFmtId="0" fontId="14" fillId="2" borderId="27" xfId="8" applyFont="1" applyFill="1" applyBorder="1" applyAlignment="1">
      <alignment horizontal="center" vertical="center"/>
    </xf>
    <xf numFmtId="0" fontId="14" fillId="2" borderId="29" xfId="8" applyFont="1" applyFill="1" applyBorder="1" applyAlignment="1">
      <alignment horizontal="center" vertical="center"/>
    </xf>
    <xf numFmtId="0" fontId="14" fillId="2" borderId="28" xfId="8" applyFont="1" applyFill="1" applyBorder="1" applyAlignment="1">
      <alignment horizontal="center" vertical="center"/>
    </xf>
    <xf numFmtId="0" fontId="9" fillId="2" borderId="14" xfId="2" applyFont="1" applyFill="1" applyBorder="1" applyAlignment="1">
      <alignment vertical="center" wrapText="1"/>
    </xf>
    <xf numFmtId="0" fontId="14" fillId="2" borderId="46" xfId="8" applyFont="1" applyFill="1" applyBorder="1" applyAlignment="1">
      <alignment horizontal="center" vertical="center" wrapText="1"/>
    </xf>
    <xf numFmtId="0" fontId="31" fillId="2" borderId="59" xfId="8" applyFont="1" applyFill="1" applyBorder="1" applyAlignment="1">
      <alignment horizontal="center" vertical="center" wrapText="1"/>
    </xf>
    <xf numFmtId="0" fontId="14" fillId="2" borderId="60" xfId="8" applyFont="1" applyFill="1" applyBorder="1" applyAlignment="1">
      <alignment horizontal="center" vertical="center"/>
    </xf>
    <xf numFmtId="0" fontId="14" fillId="2" borderId="3" xfId="8" applyFont="1" applyFill="1" applyBorder="1" applyAlignment="1">
      <alignment horizontal="center" vertical="center"/>
    </xf>
    <xf numFmtId="0" fontId="14" fillId="2" borderId="8" xfId="8" applyFont="1" applyFill="1" applyBorder="1" applyAlignment="1">
      <alignment horizontal="center" vertical="center"/>
    </xf>
    <xf numFmtId="0" fontId="14" fillId="2" borderId="61" xfId="8" applyFont="1" applyFill="1" applyBorder="1" applyAlignment="1">
      <alignment horizontal="center" vertical="center"/>
    </xf>
    <xf numFmtId="0" fontId="14" fillId="2" borderId="10" xfId="8" applyFont="1" applyFill="1" applyBorder="1" applyAlignment="1">
      <alignment horizontal="center" vertical="center" wrapText="1"/>
    </xf>
    <xf numFmtId="0" fontId="14" fillId="2" borderId="30" xfId="8" applyFont="1" applyFill="1" applyBorder="1" applyAlignment="1">
      <alignment horizontal="center" vertical="center"/>
    </xf>
    <xf numFmtId="0" fontId="14" fillId="2" borderId="1" xfId="8" applyFont="1" applyFill="1" applyBorder="1" applyAlignment="1">
      <alignment horizontal="center" vertical="center"/>
    </xf>
    <xf numFmtId="0" fontId="14" fillId="2" borderId="31" xfId="8" applyFont="1" applyFill="1" applyBorder="1" applyAlignment="1">
      <alignment horizontal="center" vertical="center"/>
    </xf>
    <xf numFmtId="0" fontId="12" fillId="2" borderId="15" xfId="2" applyFill="1" applyBorder="1" applyAlignment="1">
      <alignment vertical="center" wrapText="1"/>
    </xf>
    <xf numFmtId="0" fontId="14" fillId="2" borderId="7" xfId="8" applyFont="1" applyFill="1" applyBorder="1" applyAlignment="1">
      <alignment horizontal="center" vertical="center" shrinkToFit="1"/>
    </xf>
    <xf numFmtId="0" fontId="14" fillId="2" borderId="14" xfId="8" applyFont="1" applyFill="1" applyBorder="1" applyAlignment="1">
      <alignment horizontal="center" vertical="center" shrinkToFit="1"/>
    </xf>
    <xf numFmtId="0" fontId="47" fillId="0" borderId="0" xfId="8" applyFont="1" applyAlignment="1">
      <alignment horizontal="center" vertical="center"/>
    </xf>
    <xf numFmtId="0" fontId="14" fillId="2" borderId="62" xfId="8" applyFont="1" applyFill="1" applyBorder="1" applyAlignment="1">
      <alignment horizontal="center" vertical="center" wrapText="1"/>
    </xf>
    <xf numFmtId="0" fontId="31" fillId="2" borderId="63" xfId="8" applyFont="1" applyFill="1" applyBorder="1" applyAlignment="1">
      <alignment horizontal="center" vertical="center" wrapText="1"/>
    </xf>
    <xf numFmtId="0" fontId="14" fillId="2" borderId="60" xfId="8" applyFont="1" applyFill="1" applyBorder="1" applyAlignment="1">
      <alignment horizontal="center" vertical="center"/>
    </xf>
    <xf numFmtId="0" fontId="14" fillId="2" borderId="1" xfId="8" applyFont="1" applyFill="1" applyBorder="1" applyAlignment="1">
      <alignment horizontal="center" vertical="center"/>
    </xf>
    <xf numFmtId="0" fontId="14" fillId="2" borderId="8" xfId="8" applyFont="1" applyFill="1" applyBorder="1" applyAlignment="1">
      <alignment horizontal="center" vertical="center"/>
    </xf>
    <xf numFmtId="0" fontId="14" fillId="2" borderId="3" xfId="8" applyFont="1" applyFill="1" applyBorder="1" applyAlignment="1">
      <alignment horizontal="center" vertical="center"/>
    </xf>
    <xf numFmtId="0" fontId="14" fillId="2" borderId="61" xfId="8" applyFont="1" applyFill="1" applyBorder="1" applyAlignment="1">
      <alignment horizontal="center" vertical="center"/>
    </xf>
    <xf numFmtId="0" fontId="14" fillId="2" borderId="10" xfId="8" applyFont="1" applyFill="1" applyBorder="1" applyAlignment="1">
      <alignment horizontal="center" vertical="center" shrinkToFit="1"/>
    </xf>
    <xf numFmtId="0" fontId="14" fillId="2" borderId="13" xfId="8" applyFont="1" applyFill="1" applyBorder="1" applyAlignment="1">
      <alignment horizontal="center" vertical="center" shrinkToFit="1"/>
    </xf>
    <xf numFmtId="0" fontId="14" fillId="2" borderId="2" xfId="8" applyFont="1" applyFill="1" applyBorder="1" applyAlignment="1">
      <alignment horizontal="center" vertical="center"/>
    </xf>
    <xf numFmtId="0" fontId="12" fillId="2" borderId="13" xfId="2" applyFill="1" applyBorder="1" applyAlignment="1">
      <alignment vertical="center" wrapText="1"/>
    </xf>
    <xf numFmtId="184" fontId="14" fillId="0" borderId="30" xfId="8" applyNumberFormat="1" applyFont="1" applyBorder="1" applyAlignment="1">
      <alignment horizontal="center" vertical="center" shrinkToFit="1"/>
    </xf>
    <xf numFmtId="191" fontId="14" fillId="0" borderId="61" xfId="8" applyNumberFormat="1" applyFont="1" applyBorder="1" applyAlignment="1">
      <alignment horizontal="center" vertical="center" shrinkToFit="1"/>
    </xf>
    <xf numFmtId="0" fontId="14" fillId="0" borderId="60" xfId="8" applyFont="1" applyBorder="1" applyAlignment="1">
      <alignment vertical="center" shrinkToFit="1"/>
    </xf>
    <xf numFmtId="0" fontId="14" fillId="0" borderId="1" xfId="8" applyFont="1" applyBorder="1" applyAlignment="1">
      <alignment vertical="center" shrinkToFit="1"/>
    </xf>
    <xf numFmtId="0" fontId="14" fillId="0" borderId="61" xfId="8" applyFont="1" applyBorder="1" applyAlignment="1">
      <alignment vertical="center" shrinkToFit="1"/>
    </xf>
    <xf numFmtId="0" fontId="14" fillId="0" borderId="3" xfId="8" applyFont="1" applyBorder="1" applyAlignment="1">
      <alignment horizontal="center" vertical="center" shrinkToFit="1"/>
    </xf>
    <xf numFmtId="0" fontId="14" fillId="0" borderId="1" xfId="8" applyFont="1" applyBorder="1" applyAlignment="1">
      <alignment horizontal="center" vertical="center" shrinkToFit="1"/>
    </xf>
    <xf numFmtId="191" fontId="14" fillId="0" borderId="60" xfId="8" applyNumberFormat="1" applyFont="1" applyBorder="1" applyAlignment="1">
      <alignment vertical="center" shrinkToFit="1"/>
    </xf>
    <xf numFmtId="191" fontId="14" fillId="0" borderId="1" xfId="8" applyNumberFormat="1" applyFont="1" applyBorder="1" applyAlignment="1">
      <alignment vertical="center" shrinkToFit="1"/>
    </xf>
    <xf numFmtId="191" fontId="14" fillId="0" borderId="8" xfId="8" applyNumberFormat="1" applyFont="1" applyBorder="1" applyAlignment="1">
      <alignment vertical="center" shrinkToFit="1"/>
    </xf>
    <xf numFmtId="2" fontId="14" fillId="0" borderId="1" xfId="8" applyNumberFormat="1" applyFont="1" applyBorder="1" applyAlignment="1">
      <alignment vertical="center" shrinkToFit="1"/>
    </xf>
    <xf numFmtId="2" fontId="14" fillId="0" borderId="61" xfId="8" applyNumberFormat="1" applyFont="1" applyBorder="1" applyAlignment="1">
      <alignment vertical="center" shrinkToFit="1"/>
    </xf>
    <xf numFmtId="0" fontId="9" fillId="0" borderId="1" xfId="2" applyFont="1" applyBorder="1" applyAlignment="1">
      <alignment vertical="center"/>
    </xf>
    <xf numFmtId="2" fontId="14" fillId="0" borderId="2" xfId="8" applyNumberFormat="1" applyFont="1" applyBorder="1" applyAlignment="1">
      <alignment vertical="center" shrinkToFit="1"/>
    </xf>
    <xf numFmtId="0" fontId="14" fillId="0" borderId="8" xfId="8" applyFont="1" applyBorder="1" applyAlignment="1">
      <alignment vertical="center" shrinkToFit="1"/>
    </xf>
    <xf numFmtId="0" fontId="14" fillId="0" borderId="3" xfId="8" applyFont="1" applyBorder="1" applyAlignment="1">
      <alignment vertical="center" shrinkToFit="1"/>
    </xf>
    <xf numFmtId="184" fontId="14" fillId="0" borderId="64" xfId="8" applyNumberFormat="1" applyFont="1" applyBorder="1" applyAlignment="1">
      <alignment horizontal="center" vertical="center" shrinkToFit="1"/>
    </xf>
    <xf numFmtId="0" fontId="14" fillId="0" borderId="65" xfId="8" applyFont="1" applyBorder="1" applyAlignment="1">
      <alignment vertical="center" shrinkToFit="1"/>
    </xf>
    <xf numFmtId="0" fontId="14" fillId="0" borderId="14" xfId="8" applyFont="1" applyBorder="1" applyAlignment="1">
      <alignment vertical="center" shrinkToFit="1"/>
    </xf>
    <xf numFmtId="0" fontId="14" fillId="0" borderId="5" xfId="8" applyFont="1" applyBorder="1" applyAlignment="1">
      <alignment vertical="center" shrinkToFit="1"/>
    </xf>
    <xf numFmtId="0" fontId="14" fillId="0" borderId="7" xfId="8" applyFont="1" applyBorder="1" applyAlignment="1">
      <alignment vertical="center" shrinkToFit="1"/>
    </xf>
    <xf numFmtId="0" fontId="14" fillId="0" borderId="66" xfId="8" applyFont="1" applyBorder="1" applyAlignment="1">
      <alignment vertical="center" shrinkToFit="1"/>
    </xf>
    <xf numFmtId="0" fontId="14" fillId="0" borderId="7" xfId="8" applyFont="1" applyBorder="1" applyAlignment="1">
      <alignment horizontal="center" vertical="center" shrinkToFit="1"/>
    </xf>
    <xf numFmtId="0" fontId="14" fillId="0" borderId="14" xfId="8" applyFont="1" applyBorder="1" applyAlignment="1">
      <alignment horizontal="center" vertical="center" shrinkToFit="1"/>
    </xf>
    <xf numFmtId="191" fontId="14" fillId="0" borderId="65" xfId="8" applyNumberFormat="1" applyFont="1" applyBorder="1" applyAlignment="1">
      <alignment vertical="center" shrinkToFit="1"/>
    </xf>
    <xf numFmtId="191" fontId="14" fillId="0" borderId="14" xfId="8" applyNumberFormat="1" applyFont="1" applyBorder="1" applyAlignment="1">
      <alignment vertical="center" shrinkToFit="1"/>
    </xf>
    <xf numFmtId="191" fontId="14" fillId="0" borderId="5" xfId="8" applyNumberFormat="1" applyFont="1" applyBorder="1" applyAlignment="1">
      <alignment vertical="center" shrinkToFit="1"/>
    </xf>
    <xf numFmtId="2" fontId="14" fillId="0" borderId="6" xfId="8" applyNumberFormat="1" applyFont="1" applyBorder="1" applyAlignment="1">
      <alignment vertical="center" shrinkToFit="1"/>
    </xf>
    <xf numFmtId="2" fontId="14" fillId="0" borderId="14" xfId="8" applyNumberFormat="1" applyFont="1" applyBorder="1" applyAlignment="1">
      <alignment vertical="center" shrinkToFit="1"/>
    </xf>
    <xf numFmtId="2" fontId="14" fillId="0" borderId="66" xfId="8" applyNumberFormat="1" applyFont="1" applyBorder="1" applyAlignment="1">
      <alignment vertical="center" shrinkToFit="1"/>
    </xf>
    <xf numFmtId="0" fontId="9" fillId="0" borderId="67" xfId="8" applyFont="1" applyBorder="1" applyAlignment="1">
      <alignment horizontal="center" vertical="center" shrinkToFit="1"/>
    </xf>
    <xf numFmtId="0" fontId="9" fillId="0" borderId="68" xfId="8" applyFont="1" applyBorder="1" applyAlignment="1">
      <alignment horizontal="center" vertical="center" shrinkToFit="1"/>
    </xf>
    <xf numFmtId="0" fontId="9" fillId="0" borderId="67" xfId="8" applyFont="1" applyBorder="1" applyAlignment="1">
      <alignment vertical="center" shrinkToFit="1"/>
    </xf>
    <xf numFmtId="0" fontId="9" fillId="0" borderId="69" xfId="8" applyFont="1" applyBorder="1" applyAlignment="1">
      <alignment vertical="center" shrinkToFit="1"/>
    </xf>
    <xf numFmtId="0" fontId="9" fillId="0" borderId="70" xfId="8" applyFont="1" applyBorder="1" applyAlignment="1">
      <alignment vertical="center" shrinkToFit="1"/>
    </xf>
    <xf numFmtId="0" fontId="9" fillId="0" borderId="71" xfId="8" applyFont="1" applyBorder="1" applyAlignment="1">
      <alignment vertical="center" shrinkToFit="1"/>
    </xf>
    <xf numFmtId="0" fontId="9" fillId="0" borderId="68" xfId="8" applyFont="1" applyBorder="1" applyAlignment="1">
      <alignment vertical="center" shrinkToFit="1"/>
    </xf>
    <xf numFmtId="0" fontId="9" fillId="2" borderId="71" xfId="8" applyFont="1" applyFill="1" applyBorder="1" applyAlignment="1">
      <alignment horizontal="center" vertical="center" shrinkToFit="1"/>
    </xf>
    <xf numFmtId="0" fontId="9" fillId="2" borderId="69" xfId="8" applyFont="1" applyFill="1" applyBorder="1" applyAlignment="1">
      <alignment horizontal="center" vertical="center" shrinkToFit="1"/>
    </xf>
    <xf numFmtId="191" fontId="9" fillId="0" borderId="67" xfId="8" applyNumberFormat="1" applyFont="1" applyBorder="1" applyAlignment="1">
      <alignment vertical="center" shrinkToFit="1"/>
    </xf>
    <xf numFmtId="191" fontId="9" fillId="0" borderId="69" xfId="8" applyNumberFormat="1" applyFont="1" applyBorder="1" applyAlignment="1">
      <alignment vertical="center" shrinkToFit="1"/>
    </xf>
    <xf numFmtId="191" fontId="9" fillId="0" borderId="70" xfId="8" applyNumberFormat="1" applyFont="1" applyBorder="1" applyAlignment="1">
      <alignment vertical="center" shrinkToFit="1"/>
    </xf>
    <xf numFmtId="2" fontId="9" fillId="0" borderId="72" xfId="8" applyNumberFormat="1" applyFont="1" applyBorder="1" applyAlignment="1">
      <alignment vertical="center" shrinkToFit="1"/>
    </xf>
    <xf numFmtId="2" fontId="9" fillId="0" borderId="69" xfId="8" applyNumberFormat="1" applyFont="1" applyBorder="1" applyAlignment="1">
      <alignment vertical="center" shrinkToFit="1"/>
    </xf>
    <xf numFmtId="2" fontId="9" fillId="0" borderId="68" xfId="8" applyNumberFormat="1" applyFont="1" applyBorder="1" applyAlignment="1">
      <alignment vertical="center" shrinkToFit="1"/>
    </xf>
    <xf numFmtId="0" fontId="9" fillId="0" borderId="73" xfId="2" applyFont="1" applyBorder="1" applyAlignment="1">
      <alignment vertical="center"/>
    </xf>
  </cellXfs>
  <cellStyles count="10">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_021220点検表修正案" xfId="7" xr:uid="{00000000-0005-0000-0000-000009000000}"/>
  </cellStyles>
  <dxfs count="182">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s>
  <tableStyles count="0" defaultTableStyle="TableStyleMedium2" defaultPivotStyle="PivotStyleLight16"/>
  <colors>
    <mruColors>
      <color rgb="FFEBEBFF"/>
      <color rgb="FFFFFF00"/>
      <color rgb="FF0000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externalLink" Target="externalLinks/externalLink5.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1.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externalLink" Target="externalLinks/externalLink4.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e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7.jpg"/><Relationship Id="rId2" Type="http://schemas.openxmlformats.org/officeDocument/2006/relationships/image" Target="../media/image6.jpg"/><Relationship Id="rId1" Type="http://schemas.openxmlformats.org/officeDocument/2006/relationships/image" Target="../media/image5.png"/><Relationship Id="rId6" Type="http://schemas.openxmlformats.org/officeDocument/2006/relationships/image" Target="../media/image10.jpg"/><Relationship Id="rId5" Type="http://schemas.openxmlformats.org/officeDocument/2006/relationships/image" Target="../media/image9.jpg"/><Relationship Id="rId4" Type="http://schemas.openxmlformats.org/officeDocument/2006/relationships/image" Target="../media/image8.jpg"/></Relationships>
</file>

<file path=xl/drawings/_rels/drawing3.xml.rels><?xml version="1.0" encoding="UTF-8" standalone="yes"?>
<Relationships xmlns="http://schemas.openxmlformats.org/package/2006/relationships"><Relationship Id="rId2" Type="http://schemas.openxmlformats.org/officeDocument/2006/relationships/image" Target="../media/image12.jpg"/><Relationship Id="rId1" Type="http://schemas.openxmlformats.org/officeDocument/2006/relationships/image" Target="../media/image11.png"/></Relationships>
</file>

<file path=xl/drawings/_rels/drawing4.xml.rels><?xml version="1.0" encoding="UTF-8" standalone="yes"?>
<Relationships xmlns="http://schemas.openxmlformats.org/package/2006/relationships"><Relationship Id="rId3" Type="http://schemas.openxmlformats.org/officeDocument/2006/relationships/image" Target="../media/image15.jpg"/><Relationship Id="rId2" Type="http://schemas.openxmlformats.org/officeDocument/2006/relationships/image" Target="../media/image14.jpg"/><Relationship Id="rId1" Type="http://schemas.openxmlformats.org/officeDocument/2006/relationships/image" Target="../media/image13.jpg"/><Relationship Id="rId4" Type="http://schemas.openxmlformats.org/officeDocument/2006/relationships/image" Target="../media/image16.jpg"/></Relationships>
</file>

<file path=xl/drawings/_rels/drawing5.xml.rels><?xml version="1.0" encoding="UTF-8" standalone="yes"?>
<Relationships xmlns="http://schemas.openxmlformats.org/package/2006/relationships"><Relationship Id="rId2" Type="http://schemas.openxmlformats.org/officeDocument/2006/relationships/image" Target="../media/image18.jpg"/><Relationship Id="rId1" Type="http://schemas.openxmlformats.org/officeDocument/2006/relationships/image" Target="../media/image17.jpg"/></Relationships>
</file>

<file path=xl/drawings/_rels/drawing6.xml.rels><?xml version="1.0" encoding="UTF-8" standalone="yes"?>
<Relationships xmlns="http://schemas.openxmlformats.org/package/2006/relationships"><Relationship Id="rId2" Type="http://schemas.openxmlformats.org/officeDocument/2006/relationships/image" Target="../media/image20.jpg"/><Relationship Id="rId1" Type="http://schemas.openxmlformats.org/officeDocument/2006/relationships/image" Target="../media/image19.jpg"/></Relationships>
</file>

<file path=xl/drawings/_rels/drawing7.xml.rels><?xml version="1.0" encoding="UTF-8" standalone="yes"?>
<Relationships xmlns="http://schemas.openxmlformats.org/package/2006/relationships"><Relationship Id="rId3" Type="http://schemas.openxmlformats.org/officeDocument/2006/relationships/image" Target="../media/image23.jpg"/><Relationship Id="rId2" Type="http://schemas.openxmlformats.org/officeDocument/2006/relationships/image" Target="../media/image22.jpg"/><Relationship Id="rId1" Type="http://schemas.openxmlformats.org/officeDocument/2006/relationships/image" Target="../media/image21.jpg"/></Relationships>
</file>

<file path=xl/drawings/_rels/drawing8.xml.rels><?xml version="1.0" encoding="UTF-8" standalone="yes"?>
<Relationships xmlns="http://schemas.openxmlformats.org/package/2006/relationships"><Relationship Id="rId1" Type="http://schemas.openxmlformats.org/officeDocument/2006/relationships/image" Target="../media/image24.jpg"/></Relationships>
</file>

<file path=xl/drawings/_rels/drawing9.xml.rels><?xml version="1.0" encoding="UTF-8" standalone="yes"?>
<Relationships xmlns="http://schemas.openxmlformats.org/package/2006/relationships"><Relationship Id="rId2" Type="http://schemas.openxmlformats.org/officeDocument/2006/relationships/image" Target="../media/image26.jpg"/><Relationship Id="rId1" Type="http://schemas.openxmlformats.org/officeDocument/2006/relationships/image" Target="../media/image25.jpg"/></Relationships>
</file>

<file path=xl/drawings/_rels/drawing10.xml.rels><?xml version="1.0" encoding="UTF-8" standalone="yes"?>
<Relationships xmlns="http://schemas.openxmlformats.org/package/2006/relationships"><Relationship Id="rId1" Type="http://schemas.openxmlformats.org/officeDocument/2006/relationships/image" Target="../media/image27.jpg"/></Relationships>
</file>

<file path=xl/drawings/_rels/drawing11.xml.rels><?xml version="1.0" encoding="UTF-8" standalone="yes"?>
<Relationships xmlns="http://schemas.openxmlformats.org/package/2006/relationships"><Relationship Id="rId1" Type="http://schemas.openxmlformats.org/officeDocument/2006/relationships/image" Target="../media/image28.jpg"/></Relationships>
</file>

<file path=xl/drawings/_rels/drawing12.xml.rels><?xml version="1.0" encoding="UTF-8" standalone="yes"?>
<Relationships xmlns="http://schemas.openxmlformats.org/package/2006/relationships"><Relationship Id="rId3" Type="http://schemas.openxmlformats.org/officeDocument/2006/relationships/image" Target="../media/image31.jpg"/><Relationship Id="rId2" Type="http://schemas.openxmlformats.org/officeDocument/2006/relationships/image" Target="../media/image30.jpg"/><Relationship Id="rId1" Type="http://schemas.openxmlformats.org/officeDocument/2006/relationships/image" Target="../media/image29.jpg"/></Relationships>
</file>

<file path=xl/drawings/_rels/drawing13.xml.rels><?xml version="1.0" encoding="UTF-8" standalone="yes"?>
<Relationships xmlns="http://schemas.openxmlformats.org/package/2006/relationships"><Relationship Id="rId1" Type="http://schemas.openxmlformats.org/officeDocument/2006/relationships/image" Target="../media/image32.jpg"/></Relationships>
</file>

<file path=xl/drawings/_rels/drawing14.xml.rels><?xml version="1.0" encoding="UTF-8" standalone="yes"?>
<Relationships xmlns="http://schemas.openxmlformats.org/package/2006/relationships"><Relationship Id="rId1" Type="http://schemas.openxmlformats.org/officeDocument/2006/relationships/image" Target="../media/image33.jpg"/></Relationships>
</file>

<file path=xl/drawings/_rels/drawing15.xml.rels><?xml version="1.0" encoding="UTF-8" standalone="yes"?>
<Relationships xmlns="http://schemas.openxmlformats.org/package/2006/relationships"><Relationship Id="rId2" Type="http://schemas.openxmlformats.org/officeDocument/2006/relationships/image" Target="../media/image35.jpg"/><Relationship Id="rId1" Type="http://schemas.openxmlformats.org/officeDocument/2006/relationships/image" Target="../media/image34.jpg"/></Relationships>
</file>

<file path=xl/drawings/_rels/drawing16.xml.rels><?xml version="1.0" encoding="UTF-8" standalone="yes"?>
<Relationships xmlns="http://schemas.openxmlformats.org/package/2006/relationships"><Relationship Id="rId3" Type="http://schemas.openxmlformats.org/officeDocument/2006/relationships/image" Target="../media/image38.jpg"/><Relationship Id="rId2" Type="http://schemas.openxmlformats.org/officeDocument/2006/relationships/image" Target="../media/image37.jpg"/><Relationship Id="rId1" Type="http://schemas.openxmlformats.org/officeDocument/2006/relationships/image" Target="../media/image36.jpg"/><Relationship Id="rId4" Type="http://schemas.openxmlformats.org/officeDocument/2006/relationships/image" Target="../media/image39.jpg"/></Relationships>
</file>

<file path=xl/drawings/_rels/drawing17.xml.rels><?xml version="1.0" encoding="UTF-8" standalone="yes"?>
<Relationships xmlns="http://schemas.openxmlformats.org/package/2006/relationships"><Relationship Id="rId1" Type="http://schemas.openxmlformats.org/officeDocument/2006/relationships/image" Target="../media/image40.jpg"/></Relationships>
</file>

<file path=xl/drawings/_rels/drawing18.xml.rels><?xml version="1.0" encoding="UTF-8" standalone="yes"?>
<Relationships xmlns="http://schemas.openxmlformats.org/package/2006/relationships"><Relationship Id="rId1" Type="http://schemas.openxmlformats.org/officeDocument/2006/relationships/image" Target="../media/image4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42.jpg"/></Relationships>
</file>

<file path=xl/drawings/_rels/drawing20.xml.rels><?xml version="1.0" encoding="UTF-8" standalone="yes"?>
<Relationships xmlns="http://schemas.openxmlformats.org/package/2006/relationships"><Relationship Id="rId3" Type="http://schemas.openxmlformats.org/officeDocument/2006/relationships/image" Target="../media/image45.jpg"/><Relationship Id="rId2" Type="http://schemas.openxmlformats.org/officeDocument/2006/relationships/image" Target="../media/image44.jpg"/><Relationship Id="rId1" Type="http://schemas.openxmlformats.org/officeDocument/2006/relationships/image" Target="../media/image43.jpg"/></Relationships>
</file>

<file path=xl/drawings/_rels/drawing21.xml.rels><?xml version="1.0" encoding="UTF-8" standalone="yes"?>
<Relationships xmlns="http://schemas.openxmlformats.org/package/2006/relationships"><Relationship Id="rId1" Type="http://schemas.openxmlformats.org/officeDocument/2006/relationships/image" Target="../media/image46.jpg"/></Relationships>
</file>

<file path=xl/drawings/_rels/drawing22.xml.rels><?xml version="1.0" encoding="UTF-8" standalone="yes"?>
<Relationships xmlns="http://schemas.openxmlformats.org/package/2006/relationships"><Relationship Id="rId1" Type="http://schemas.openxmlformats.org/officeDocument/2006/relationships/image" Target="../media/image47.jpg"/></Relationships>
</file>

<file path=xl/drawings/_rels/drawing23.xml.rels><?xml version="1.0" encoding="UTF-8" standalone="yes"?>
<Relationships xmlns="http://schemas.openxmlformats.org/package/2006/relationships"><Relationship Id="rId1" Type="http://schemas.openxmlformats.org/officeDocument/2006/relationships/image" Target="../media/image48.jpg"/></Relationships>
</file>

<file path=xl/drawings/_rels/drawing24.xml.rels><?xml version="1.0" encoding="UTF-8" standalone="yes"?>
<Relationships xmlns="http://schemas.openxmlformats.org/package/2006/relationships"><Relationship Id="rId1" Type="http://schemas.openxmlformats.org/officeDocument/2006/relationships/image" Target="../media/image49.jpg"/></Relationships>
</file>

<file path=xl/drawings/_rels/drawing25.xml.rels><?xml version="1.0" encoding="UTF-8" standalone="yes"?>
<Relationships xmlns="http://schemas.openxmlformats.org/package/2006/relationships"><Relationship Id="rId1" Type="http://schemas.openxmlformats.org/officeDocument/2006/relationships/image" Target="../media/image50.jpg"/></Relationships>
</file>

<file path=xl/drawings/_rels/drawing26.xml.rels><?xml version="1.0" encoding="UTF-8" standalone="yes"?>
<Relationships xmlns="http://schemas.openxmlformats.org/package/2006/relationships"><Relationship Id="rId1" Type="http://schemas.openxmlformats.org/officeDocument/2006/relationships/image" Target="../media/image5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52.jpg"/></Relationships>
</file>

<file path=xl/drawings/_rels/drawing28.xml.rels><?xml version="1.0" encoding="UTF-8" standalone="yes"?>
<Relationships xmlns="http://schemas.openxmlformats.org/package/2006/relationships"><Relationship Id="rId1" Type="http://schemas.openxmlformats.org/officeDocument/2006/relationships/image" Target="../media/image53.jpg"/></Relationships>
</file>

<file path=xl/drawings/_rels/drawing29.xml.rels><?xml version="1.0" encoding="UTF-8" standalone="yes"?>
<Relationships xmlns="http://schemas.openxmlformats.org/package/2006/relationships"><Relationship Id="rId1" Type="http://schemas.openxmlformats.org/officeDocument/2006/relationships/image" Target="../media/image54.jpg"/></Relationships>
</file>

<file path=xl/drawings/_rels/drawing30.xml.rels><?xml version="1.0" encoding="UTF-8" standalone="yes"?>
<Relationships xmlns="http://schemas.openxmlformats.org/package/2006/relationships"><Relationship Id="rId1" Type="http://schemas.openxmlformats.org/officeDocument/2006/relationships/image" Target="../media/image55.jpg"/></Relationships>
</file>

<file path=xl/drawings/_rels/drawing31.xml.rels><?xml version="1.0" encoding="UTF-8" standalone="yes"?>
<Relationships xmlns="http://schemas.openxmlformats.org/package/2006/relationships"><Relationship Id="rId1" Type="http://schemas.openxmlformats.org/officeDocument/2006/relationships/image" Target="../media/image56.jpg"/></Relationships>
</file>

<file path=xl/drawings/_rels/drawing32.xml.rels><?xml version="1.0" encoding="UTF-8" standalone="yes"?>
<Relationships xmlns="http://schemas.openxmlformats.org/package/2006/relationships"><Relationship Id="rId1" Type="http://schemas.openxmlformats.org/officeDocument/2006/relationships/image" Target="../media/image57.jpg"/></Relationships>
</file>

<file path=xl/drawings/_rels/drawing33.xml.rels><?xml version="1.0" encoding="UTF-8" standalone="yes"?>
<Relationships xmlns="http://schemas.openxmlformats.org/package/2006/relationships"><Relationship Id="rId1" Type="http://schemas.openxmlformats.org/officeDocument/2006/relationships/image" Target="../media/image58.jpg"/></Relationships>
</file>

<file path=xl/drawings/_rels/drawing34.xml.rels><?xml version="1.0" encoding="UTF-8" standalone="yes"?>
<Relationships xmlns="http://schemas.openxmlformats.org/package/2006/relationships"><Relationship Id="rId1" Type="http://schemas.openxmlformats.org/officeDocument/2006/relationships/image" Target="../media/image59.jpg"/></Relationships>
</file>

<file path=xl/drawings/_rels/drawing35.xml.rels><?xml version="1.0" encoding="UTF-8" standalone="yes"?>
<Relationships xmlns="http://schemas.openxmlformats.org/package/2006/relationships"><Relationship Id="rId1" Type="http://schemas.openxmlformats.org/officeDocument/2006/relationships/image" Target="../media/image60.jpg"/></Relationships>
</file>

<file path=xl/drawings/_rels/drawing36.xml.rels><?xml version="1.0" encoding="UTF-8" standalone="yes"?>
<Relationships xmlns="http://schemas.openxmlformats.org/package/2006/relationships"><Relationship Id="rId1" Type="http://schemas.openxmlformats.org/officeDocument/2006/relationships/image" Target="../media/image6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62.jpg"/></Relationships>
</file>

<file path=xl/drawings/_rels/drawing38.xml.rels><?xml version="1.0" encoding="UTF-8" standalone="yes"?>
<Relationships xmlns="http://schemas.openxmlformats.org/package/2006/relationships"><Relationship Id="rId1" Type="http://schemas.openxmlformats.org/officeDocument/2006/relationships/image" Target="../media/image63.jpg"/></Relationships>
</file>

<file path=xl/drawings/_rels/drawing39.xml.rels><?xml version="1.0" encoding="UTF-8" standalone="yes"?>
<Relationships xmlns="http://schemas.openxmlformats.org/package/2006/relationships"><Relationship Id="rId1" Type="http://schemas.openxmlformats.org/officeDocument/2006/relationships/image" Target="../media/image64.jpg"/></Relationships>
</file>

<file path=xl/drawings/_rels/drawing40.xml.rels><?xml version="1.0" encoding="UTF-8" standalone="yes"?>
<Relationships xmlns="http://schemas.openxmlformats.org/package/2006/relationships"><Relationship Id="rId1" Type="http://schemas.openxmlformats.org/officeDocument/2006/relationships/image" Target="../media/image65.jpg"/></Relationships>
</file>

<file path=xl/drawings/_rels/drawing41.xml.rels><?xml version="1.0" encoding="UTF-8" standalone="yes"?>
<Relationships xmlns="http://schemas.openxmlformats.org/package/2006/relationships"><Relationship Id="rId1" Type="http://schemas.openxmlformats.org/officeDocument/2006/relationships/image" Target="../media/image66.jpg"/></Relationships>
</file>

<file path=xl/drawings/_rels/drawing42.xml.rels><?xml version="1.0" encoding="UTF-8" standalone="yes"?>
<Relationships xmlns="http://schemas.openxmlformats.org/package/2006/relationships"><Relationship Id="rId1" Type="http://schemas.openxmlformats.org/officeDocument/2006/relationships/image" Target="../media/image67.jpg"/></Relationships>
</file>

<file path=xl/drawings/_rels/drawing43.xml.rels><?xml version="1.0" encoding="UTF-8" standalone="yes"?>
<Relationships xmlns="http://schemas.openxmlformats.org/package/2006/relationships"><Relationship Id="rId1" Type="http://schemas.openxmlformats.org/officeDocument/2006/relationships/image" Target="../media/image68.jpg"/></Relationships>
</file>

<file path=xl/drawings/_rels/drawing44.xml.rels><?xml version="1.0" encoding="UTF-8" standalone="yes"?>
<Relationships xmlns="http://schemas.openxmlformats.org/package/2006/relationships"><Relationship Id="rId1" Type="http://schemas.openxmlformats.org/officeDocument/2006/relationships/image" Target="../media/image69.jpg"/></Relationships>
</file>

<file path=xl/drawings/_rels/drawing45.xml.rels><?xml version="1.0" encoding="UTF-8" standalone="yes"?>
<Relationships xmlns="http://schemas.openxmlformats.org/package/2006/relationships"><Relationship Id="rId1" Type="http://schemas.openxmlformats.org/officeDocument/2006/relationships/image" Target="../media/image70.jpg"/></Relationships>
</file>

<file path=xl/drawings/_rels/drawing46.xml.rels><?xml version="1.0" encoding="UTF-8" standalone="yes"?>
<Relationships xmlns="http://schemas.openxmlformats.org/package/2006/relationships"><Relationship Id="rId1" Type="http://schemas.openxmlformats.org/officeDocument/2006/relationships/image" Target="../media/image7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72.jpg"/></Relationships>
</file>

<file path=xl/drawings/_rels/drawing48.xml.rels><?xml version="1.0" encoding="UTF-8" standalone="yes"?>
<Relationships xmlns="http://schemas.openxmlformats.org/package/2006/relationships"><Relationship Id="rId1" Type="http://schemas.openxmlformats.org/officeDocument/2006/relationships/image" Target="../media/image73.jpg"/></Relationships>
</file>

<file path=xl/drawings/_rels/drawing49.xml.rels><?xml version="1.0" encoding="UTF-8" standalone="yes"?>
<Relationships xmlns="http://schemas.openxmlformats.org/package/2006/relationships"><Relationship Id="rId1" Type="http://schemas.openxmlformats.org/officeDocument/2006/relationships/image" Target="../media/image74.jpg"/></Relationships>
</file>

<file path=xl/drawings/_rels/drawing50.xml.rels><?xml version="1.0" encoding="UTF-8" standalone="yes"?>
<Relationships xmlns="http://schemas.openxmlformats.org/package/2006/relationships"><Relationship Id="rId1" Type="http://schemas.openxmlformats.org/officeDocument/2006/relationships/image" Target="../media/image75.jpg"/></Relationships>
</file>

<file path=xl/drawings/_rels/drawing51.xml.rels><?xml version="1.0" encoding="UTF-8" standalone="yes"?>
<Relationships xmlns="http://schemas.openxmlformats.org/package/2006/relationships"><Relationship Id="rId1" Type="http://schemas.openxmlformats.org/officeDocument/2006/relationships/image" Target="../media/image76.jpg"/></Relationships>
</file>

<file path=xl/drawings/_rels/drawing52.xml.rels><?xml version="1.0" encoding="UTF-8" standalone="yes"?>
<Relationships xmlns="http://schemas.openxmlformats.org/package/2006/relationships"><Relationship Id="rId1" Type="http://schemas.openxmlformats.org/officeDocument/2006/relationships/image" Target="../media/image77.jpg"/></Relationships>
</file>

<file path=xl/drawings/_rels/drawing53.xml.rels><?xml version="1.0" encoding="UTF-8" standalone="yes"?>
<Relationships xmlns="http://schemas.openxmlformats.org/package/2006/relationships"><Relationship Id="rId1" Type="http://schemas.openxmlformats.org/officeDocument/2006/relationships/image" Target="../media/image78.jpg"/></Relationships>
</file>

<file path=xl/drawings/_rels/drawing54.xml.rels><?xml version="1.0" encoding="UTF-8" standalone="yes"?>
<Relationships xmlns="http://schemas.openxmlformats.org/package/2006/relationships"><Relationship Id="rId1" Type="http://schemas.openxmlformats.org/officeDocument/2006/relationships/image" Target="../media/image79.jpg"/></Relationships>
</file>

<file path=xl/drawings/drawing1.xml><?xml version="1.0" encoding="utf-8"?>
<xdr:wsDr xmlns:xdr="http://schemas.openxmlformats.org/drawingml/2006/spreadsheetDrawing" xmlns:a="http://schemas.openxmlformats.org/drawingml/2006/main">
  <xdr:twoCellAnchor editAs="oneCell">
    <xdr:from>
      <xdr:col>19</xdr:col>
      <xdr:colOff>232834</xdr:colOff>
      <xdr:row>12</xdr:row>
      <xdr:rowOff>328082</xdr:rowOff>
    </xdr:from>
    <xdr:to>
      <xdr:col>32</xdr:col>
      <xdr:colOff>264583</xdr:colOff>
      <xdr:row>17</xdr:row>
      <xdr:rowOff>507996</xdr:rowOff>
    </xdr:to>
    <xdr:pic>
      <xdr:nvPicPr>
        <xdr:cNvPr id="20" name="図 19">
          <a:extLst>
            <a:ext uri="{FF2B5EF4-FFF2-40B4-BE49-F238E27FC236}">
              <a16:creationId xmlns:a16="http://schemas.microsoft.com/office/drawing/2014/main" id="{00000000-0008-0000-0400-00001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6074834" y="4392082"/>
          <a:ext cx="4159249" cy="2402414"/>
        </a:xfrm>
        <a:prstGeom prst="rect">
          <a:avLst/>
        </a:prstGeom>
        <a:ln w="12700">
          <a:solidFill>
            <a:schemeClr val="tx1"/>
          </a:solidFill>
        </a:ln>
      </xdr:spPr>
    </xdr:pic>
    <xdr:clientData/>
  </xdr:twoCellAnchor>
  <xdr:twoCellAnchor editAs="oneCell">
    <xdr:from>
      <xdr:col>3</xdr:col>
      <xdr:colOff>137582</xdr:colOff>
      <xdr:row>6</xdr:row>
      <xdr:rowOff>423329</xdr:rowOff>
    </xdr:from>
    <xdr:to>
      <xdr:col>17</xdr:col>
      <xdr:colOff>232833</xdr:colOff>
      <xdr:row>17</xdr:row>
      <xdr:rowOff>518579</xdr:rowOff>
    </xdr:to>
    <xdr:pic>
      <xdr:nvPicPr>
        <xdr:cNvPr id="15" name="図 14">
          <a:extLst>
            <a:ext uri="{FF2B5EF4-FFF2-40B4-BE49-F238E27FC236}">
              <a16:creationId xmlns:a16="http://schemas.microsoft.com/office/drawing/2014/main" id="{00000000-0008-0000-0400-00000F000000}"/>
            </a:ext>
          </a:extLst>
        </xdr:cNvPr>
        <xdr:cNvPicPr>
          <a:picLocks noChangeAspect="1"/>
        </xdr:cNvPicPr>
      </xdr:nvPicPr>
      <xdr:blipFill rotWithShape="1">
        <a:blip xmlns:r="http://schemas.openxmlformats.org/officeDocument/2006/relationships" r:embed="rId2"/>
        <a:srcRect l="6105" t="38089" r="30010" b="12352"/>
        <a:stretch/>
      </xdr:blipFill>
      <xdr:spPr>
        <a:xfrm>
          <a:off x="899582" y="1820329"/>
          <a:ext cx="4540251" cy="4984750"/>
        </a:xfrm>
        <a:prstGeom prst="rect">
          <a:avLst/>
        </a:prstGeom>
        <a:ln w="12700">
          <a:solidFill>
            <a:sysClr val="windowText" lastClr="000000"/>
          </a:solidFill>
        </a:ln>
      </xdr:spPr>
    </xdr:pic>
    <xdr:clientData/>
  </xdr:twoCellAnchor>
  <xdr:twoCellAnchor editAs="oneCell">
    <xdr:from>
      <xdr:col>6</xdr:col>
      <xdr:colOff>232835</xdr:colOff>
      <xdr:row>23</xdr:row>
      <xdr:rowOff>137583</xdr:rowOff>
    </xdr:from>
    <xdr:to>
      <xdr:col>28</xdr:col>
      <xdr:colOff>116417</xdr:colOff>
      <xdr:row>34</xdr:row>
      <xdr:rowOff>77952</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947335" y="8434916"/>
          <a:ext cx="6868582" cy="48298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268315</xdr:colOff>
      <xdr:row>12</xdr:row>
      <xdr:rowOff>41895</xdr:rowOff>
    </xdr:from>
    <xdr:to>
      <xdr:col>11</xdr:col>
      <xdr:colOff>201083</xdr:colOff>
      <xdr:row>12</xdr:row>
      <xdr:rowOff>317496</xdr:rowOff>
    </xdr:to>
    <xdr:sp macro="" textlink="">
      <xdr:nvSpPr>
        <xdr:cNvPr id="4" name="楕円 3">
          <a:extLst>
            <a:ext uri="{FF2B5EF4-FFF2-40B4-BE49-F238E27FC236}">
              <a16:creationId xmlns:a16="http://schemas.microsoft.com/office/drawing/2014/main" id="{00000000-0008-0000-0400-000004000000}"/>
            </a:ext>
          </a:extLst>
        </xdr:cNvPr>
        <xdr:cNvSpPr/>
      </xdr:nvSpPr>
      <xdr:spPr bwMode="auto">
        <a:xfrm>
          <a:off x="2300315" y="4105895"/>
          <a:ext cx="1202768" cy="275601"/>
        </a:xfrm>
        <a:prstGeom prst="ellipse">
          <a:avLst/>
        </a:prstGeom>
        <a:noFill/>
        <a:ln w="1905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8</xdr:col>
      <xdr:colOff>31754</xdr:colOff>
      <xdr:row>13</xdr:row>
      <xdr:rowOff>31742</xdr:rowOff>
    </xdr:from>
    <xdr:to>
      <xdr:col>10</xdr:col>
      <xdr:colOff>306276</xdr:colOff>
      <xdr:row>13</xdr:row>
      <xdr:rowOff>223868</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bwMode="auto">
        <a:xfrm>
          <a:off x="2381254" y="4540242"/>
          <a:ext cx="909522" cy="192126"/>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a:solidFill>
                <a:srgbClr val="FF0000"/>
              </a:solidFill>
            </a:rPr>
            <a:t>大嶺トンネル</a:t>
          </a:r>
          <a:endParaRPr kumimoji="1" lang="en-US" altLang="ja-JP" sz="1100">
            <a:solidFill>
              <a:srgbClr val="FF0000"/>
            </a:solidFill>
          </a:endParaRPr>
        </a:p>
      </xdr:txBody>
    </xdr:sp>
    <xdr:clientData/>
  </xdr:twoCellAnchor>
  <xdr:twoCellAnchor>
    <xdr:from>
      <xdr:col>7</xdr:col>
      <xdr:colOff>232833</xdr:colOff>
      <xdr:row>12</xdr:row>
      <xdr:rowOff>277135</xdr:rowOff>
    </xdr:from>
    <xdr:to>
      <xdr:col>8</xdr:col>
      <xdr:colOff>126956</xdr:colOff>
      <xdr:row>13</xdr:row>
      <xdr:rowOff>222242</xdr:rowOff>
    </xdr:to>
    <xdr:cxnSp macro="">
      <xdr:nvCxnSpPr>
        <xdr:cNvPr id="8" name="直線コネクタ 7">
          <a:extLst>
            <a:ext uri="{FF2B5EF4-FFF2-40B4-BE49-F238E27FC236}">
              <a16:creationId xmlns:a16="http://schemas.microsoft.com/office/drawing/2014/main" id="{00000000-0008-0000-0400-000008000000}"/>
            </a:ext>
          </a:extLst>
        </xdr:cNvPr>
        <xdr:cNvCxnSpPr>
          <a:stCxn id="4" idx="3"/>
        </xdr:cNvCxnSpPr>
      </xdr:nvCxnSpPr>
      <xdr:spPr>
        <a:xfrm flipH="1">
          <a:off x="2264833" y="4341135"/>
          <a:ext cx="211623" cy="38960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222254</xdr:colOff>
      <xdr:row>13</xdr:row>
      <xdr:rowOff>232826</xdr:rowOff>
    </xdr:from>
    <xdr:to>
      <xdr:col>10</xdr:col>
      <xdr:colOff>211671</xdr:colOff>
      <xdr:row>13</xdr:row>
      <xdr:rowOff>232826</xdr:rowOff>
    </xdr:to>
    <xdr:cxnSp macro="">
      <xdr:nvCxnSpPr>
        <xdr:cNvPr id="10" name="直線コネクタ 9">
          <a:extLst>
            <a:ext uri="{FF2B5EF4-FFF2-40B4-BE49-F238E27FC236}">
              <a16:creationId xmlns:a16="http://schemas.microsoft.com/office/drawing/2014/main" id="{00000000-0008-0000-0400-00000A000000}"/>
            </a:ext>
          </a:extLst>
        </xdr:cNvPr>
        <xdr:cNvCxnSpPr/>
      </xdr:nvCxnSpPr>
      <xdr:spPr>
        <a:xfrm>
          <a:off x="2254254" y="4741326"/>
          <a:ext cx="941917"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137579</xdr:colOff>
      <xdr:row>5</xdr:row>
      <xdr:rowOff>317502</xdr:rowOff>
    </xdr:from>
    <xdr:to>
      <xdr:col>12</xdr:col>
      <xdr:colOff>52917</xdr:colOff>
      <xdr:row>6</xdr:row>
      <xdr:rowOff>275168</xdr:rowOff>
    </xdr:to>
    <xdr:sp macro="" textlink="">
      <xdr:nvSpPr>
        <xdr:cNvPr id="11" name="テキスト ボックス 10">
          <a:extLst>
            <a:ext uri="{FF2B5EF4-FFF2-40B4-BE49-F238E27FC236}">
              <a16:creationId xmlns:a16="http://schemas.microsoft.com/office/drawing/2014/main" id="{00000000-0008-0000-0400-00000B000000}"/>
            </a:ext>
          </a:extLst>
        </xdr:cNvPr>
        <xdr:cNvSpPr txBox="1"/>
      </xdr:nvSpPr>
      <xdr:spPr>
        <a:xfrm>
          <a:off x="2804579" y="1375835"/>
          <a:ext cx="867838" cy="296333"/>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t>位　置　図</a:t>
          </a:r>
        </a:p>
      </xdr:txBody>
    </xdr:sp>
    <xdr:clientData/>
  </xdr:twoCellAnchor>
  <xdr:twoCellAnchor>
    <xdr:from>
      <xdr:col>25</xdr:col>
      <xdr:colOff>52908</xdr:colOff>
      <xdr:row>5</xdr:row>
      <xdr:rowOff>127010</xdr:rowOff>
    </xdr:from>
    <xdr:to>
      <xdr:col>27</xdr:col>
      <xdr:colOff>296333</xdr:colOff>
      <xdr:row>6</xdr:row>
      <xdr:rowOff>84676</xdr:rowOff>
    </xdr:to>
    <xdr:sp macro="" textlink="">
      <xdr:nvSpPr>
        <xdr:cNvPr id="12" name="テキスト ボックス 11">
          <a:extLst>
            <a:ext uri="{FF2B5EF4-FFF2-40B4-BE49-F238E27FC236}">
              <a16:creationId xmlns:a16="http://schemas.microsoft.com/office/drawing/2014/main" id="{00000000-0008-0000-0400-00000C000000}"/>
            </a:ext>
          </a:extLst>
        </xdr:cNvPr>
        <xdr:cNvSpPr txBox="1"/>
      </xdr:nvSpPr>
      <xdr:spPr>
        <a:xfrm>
          <a:off x="7799908" y="1185343"/>
          <a:ext cx="878425" cy="296333"/>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t>起点坑門</a:t>
          </a:r>
        </a:p>
      </xdr:txBody>
    </xdr:sp>
    <xdr:clientData/>
  </xdr:twoCellAnchor>
  <xdr:twoCellAnchor>
    <xdr:from>
      <xdr:col>25</xdr:col>
      <xdr:colOff>84654</xdr:colOff>
      <xdr:row>11</xdr:row>
      <xdr:rowOff>412758</xdr:rowOff>
    </xdr:from>
    <xdr:to>
      <xdr:col>27</xdr:col>
      <xdr:colOff>275167</xdr:colOff>
      <xdr:row>12</xdr:row>
      <xdr:rowOff>264591</xdr:rowOff>
    </xdr:to>
    <xdr:sp macro="" textlink="">
      <xdr:nvSpPr>
        <xdr:cNvPr id="13" name="テキスト ボックス 12">
          <a:extLst>
            <a:ext uri="{FF2B5EF4-FFF2-40B4-BE49-F238E27FC236}">
              <a16:creationId xmlns:a16="http://schemas.microsoft.com/office/drawing/2014/main" id="{00000000-0008-0000-0400-00000D000000}"/>
            </a:ext>
          </a:extLst>
        </xdr:cNvPr>
        <xdr:cNvSpPr txBox="1"/>
      </xdr:nvSpPr>
      <xdr:spPr>
        <a:xfrm>
          <a:off x="7831654" y="4032258"/>
          <a:ext cx="825513" cy="296333"/>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t>終点坑門</a:t>
          </a:r>
        </a:p>
      </xdr:txBody>
    </xdr:sp>
    <xdr:clientData/>
  </xdr:twoCellAnchor>
  <xdr:twoCellAnchor editAs="oneCell">
    <xdr:from>
      <xdr:col>19</xdr:col>
      <xdr:colOff>243417</xdr:colOff>
      <xdr:row>6</xdr:row>
      <xdr:rowOff>151820</xdr:rowOff>
    </xdr:from>
    <xdr:to>
      <xdr:col>32</xdr:col>
      <xdr:colOff>264579</xdr:colOff>
      <xdr:row>11</xdr:row>
      <xdr:rowOff>349253</xdr:rowOff>
    </xdr:to>
    <xdr:pic>
      <xdr:nvPicPr>
        <xdr:cNvPr id="18" name="図 17">
          <a:extLst>
            <a:ext uri="{FF2B5EF4-FFF2-40B4-BE49-F238E27FC236}">
              <a16:creationId xmlns:a16="http://schemas.microsoft.com/office/drawing/2014/main" id="{00000000-0008-0000-0400-000012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a:ext>
          </a:extLst>
        </a:blip>
        <a:srcRect/>
        <a:stretch/>
      </xdr:blipFill>
      <xdr:spPr>
        <a:xfrm>
          <a:off x="6085417" y="1548820"/>
          <a:ext cx="4148662" cy="2419933"/>
        </a:xfrm>
        <a:prstGeom prst="rect">
          <a:avLst/>
        </a:prstGeom>
        <a:ln w="12700">
          <a:solidFill>
            <a:schemeClr val="tx1"/>
          </a:solid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304800</xdr:colOff>
      <xdr:row>25</xdr:row>
      <xdr:rowOff>190500</xdr:rowOff>
    </xdr:from>
    <xdr:to>
      <xdr:col>13</xdr:col>
      <xdr:colOff>2470</xdr:colOff>
      <xdr:row>26</xdr:row>
      <xdr:rowOff>492125</xdr:rowOff>
    </xdr:to>
    <xdr:sp macro="" textlink="">
      <xdr:nvSpPr>
        <xdr:cNvPr id="2" name="Rectangle 22">
          <a:extLst>
            <a:ext uri="{FF2B5EF4-FFF2-40B4-BE49-F238E27FC236}">
              <a16:creationId xmlns:a16="http://schemas.microsoft.com/office/drawing/2014/main" id="{E4ECC68B-FBAC-4412-A82A-17D9417C5875}"/>
            </a:ext>
          </a:extLst>
        </xdr:cNvPr>
        <xdr:cNvSpPr>
          <a:spLocks noChangeArrowheads="1"/>
        </xdr:cNvSpPr>
      </xdr:nvSpPr>
      <xdr:spPr bwMode="auto">
        <a:xfrm>
          <a:off x="701040" y="6187440"/>
          <a:ext cx="4140130" cy="80454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29</xdr:col>
      <xdr:colOff>257735</xdr:colOff>
      <xdr:row>0</xdr:row>
      <xdr:rowOff>85915</xdr:rowOff>
    </xdr:from>
    <xdr:to>
      <xdr:col>37</xdr:col>
      <xdr:colOff>348918</xdr:colOff>
      <xdr:row>30</xdr:row>
      <xdr:rowOff>52917</xdr:rowOff>
    </xdr:to>
    <xdr:pic>
      <xdr:nvPicPr>
        <xdr:cNvPr id="3" name="図 2">
          <a:extLst>
            <a:ext uri="{FF2B5EF4-FFF2-40B4-BE49-F238E27FC236}">
              <a16:creationId xmlns:a16="http://schemas.microsoft.com/office/drawing/2014/main" id="{4140638A-A98E-49B6-BD7C-031BC44225FB}"/>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a:ext>
          </a:extLst>
        </a:blip>
        <a:srcRect/>
        <a:stretch/>
      </xdr:blipFill>
      <xdr:spPr>
        <a:xfrm>
          <a:off x="10506635" y="85915"/>
          <a:ext cx="5028943" cy="7609862"/>
        </a:xfrm>
        <a:prstGeom prst="rect">
          <a:avLst/>
        </a:prstGeom>
      </xdr:spPr>
    </xdr:pic>
    <xdr:clientData/>
  </xdr:twoCellAnchor>
  <xdr:twoCellAnchor>
    <xdr:from>
      <xdr:col>29</xdr:col>
      <xdr:colOff>572751</xdr:colOff>
      <xdr:row>2</xdr:row>
      <xdr:rowOff>63504</xdr:rowOff>
    </xdr:from>
    <xdr:to>
      <xdr:col>36</xdr:col>
      <xdr:colOff>232216</xdr:colOff>
      <xdr:row>3</xdr:row>
      <xdr:rowOff>52298</xdr:rowOff>
    </xdr:to>
    <xdr:sp macro="" textlink="">
      <xdr:nvSpPr>
        <xdr:cNvPr id="4" name="正方形/長方形 3">
          <a:extLst>
            <a:ext uri="{FF2B5EF4-FFF2-40B4-BE49-F238E27FC236}">
              <a16:creationId xmlns:a16="http://schemas.microsoft.com/office/drawing/2014/main" id="{7181CCF2-3154-4C89-83C5-A13288CAE1F8}"/>
            </a:ext>
          </a:extLst>
        </xdr:cNvPr>
        <xdr:cNvSpPr/>
      </xdr:nvSpPr>
      <xdr:spPr>
        <a:xfrm>
          <a:off x="10821651" y="528324"/>
          <a:ext cx="3980005" cy="240254"/>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606369</xdr:colOff>
      <xdr:row>1</xdr:row>
      <xdr:rowOff>94630</xdr:rowOff>
    </xdr:from>
    <xdr:to>
      <xdr:col>30</xdr:col>
      <xdr:colOff>550339</xdr:colOff>
      <xdr:row>2</xdr:row>
      <xdr:rowOff>61012</xdr:rowOff>
    </xdr:to>
    <xdr:sp macro="" textlink="">
      <xdr:nvSpPr>
        <xdr:cNvPr id="5" name="テキスト ボックス 4">
          <a:extLst>
            <a:ext uri="{FF2B5EF4-FFF2-40B4-BE49-F238E27FC236}">
              <a16:creationId xmlns:a16="http://schemas.microsoft.com/office/drawing/2014/main" id="{753FE1A7-02C9-4A5C-8196-811096139ADA}"/>
            </a:ext>
          </a:extLst>
        </xdr:cNvPr>
        <xdr:cNvSpPr txBox="1"/>
      </xdr:nvSpPr>
      <xdr:spPr>
        <a:xfrm>
          <a:off x="10855269" y="247030"/>
          <a:ext cx="561190" cy="2788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全国版</a:t>
          </a:r>
        </a:p>
      </xdr:txBody>
    </xdr:sp>
    <xdr:clientData/>
  </xdr:twoCellAnchor>
  <xdr:twoCellAnchor>
    <xdr:from>
      <xdr:col>29</xdr:col>
      <xdr:colOff>662398</xdr:colOff>
      <xdr:row>18</xdr:row>
      <xdr:rowOff>164360</xdr:rowOff>
    </xdr:from>
    <xdr:to>
      <xdr:col>36</xdr:col>
      <xdr:colOff>628780</xdr:colOff>
      <xdr:row>20</xdr:row>
      <xdr:rowOff>175566</xdr:rowOff>
    </xdr:to>
    <xdr:sp macro="" textlink="">
      <xdr:nvSpPr>
        <xdr:cNvPr id="6" name="正方形/長方形 5">
          <a:extLst>
            <a:ext uri="{FF2B5EF4-FFF2-40B4-BE49-F238E27FC236}">
              <a16:creationId xmlns:a16="http://schemas.microsoft.com/office/drawing/2014/main" id="{A7A03C3A-C13B-4F06-95F6-DC274A60AB25}"/>
            </a:ext>
          </a:extLst>
        </xdr:cNvPr>
        <xdr:cNvSpPr/>
      </xdr:nvSpPr>
      <xdr:spPr>
        <a:xfrm>
          <a:off x="10865578" y="2640860"/>
          <a:ext cx="4317402" cy="1017046"/>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304800</xdr:colOff>
      <xdr:row>56</xdr:row>
      <xdr:rowOff>190500</xdr:rowOff>
    </xdr:from>
    <xdr:to>
      <xdr:col>13</xdr:col>
      <xdr:colOff>2470</xdr:colOff>
      <xdr:row>57</xdr:row>
      <xdr:rowOff>492125</xdr:rowOff>
    </xdr:to>
    <xdr:sp macro="" textlink="">
      <xdr:nvSpPr>
        <xdr:cNvPr id="7" name="Rectangle 22">
          <a:extLst>
            <a:ext uri="{FF2B5EF4-FFF2-40B4-BE49-F238E27FC236}">
              <a16:creationId xmlns:a16="http://schemas.microsoft.com/office/drawing/2014/main" id="{284ADFF1-6C1B-4C12-A0B0-11C5B06A74F8}"/>
            </a:ext>
          </a:extLst>
        </xdr:cNvPr>
        <xdr:cNvSpPr>
          <a:spLocks noChangeArrowheads="1"/>
        </xdr:cNvSpPr>
      </xdr:nvSpPr>
      <xdr:spPr bwMode="auto">
        <a:xfrm>
          <a:off x="701040" y="13982700"/>
          <a:ext cx="4140130" cy="80454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87</xdr:row>
      <xdr:rowOff>190500</xdr:rowOff>
    </xdr:from>
    <xdr:to>
      <xdr:col>13</xdr:col>
      <xdr:colOff>2470</xdr:colOff>
      <xdr:row>88</xdr:row>
      <xdr:rowOff>492125</xdr:rowOff>
    </xdr:to>
    <xdr:sp macro="" textlink="">
      <xdr:nvSpPr>
        <xdr:cNvPr id="8" name="Rectangle 22">
          <a:extLst>
            <a:ext uri="{FF2B5EF4-FFF2-40B4-BE49-F238E27FC236}">
              <a16:creationId xmlns:a16="http://schemas.microsoft.com/office/drawing/2014/main" id="{8E7FB4A1-F93F-463A-B387-917D5A624AA5}"/>
            </a:ext>
          </a:extLst>
        </xdr:cNvPr>
        <xdr:cNvSpPr>
          <a:spLocks noChangeArrowheads="1"/>
        </xdr:cNvSpPr>
      </xdr:nvSpPr>
      <xdr:spPr bwMode="auto">
        <a:xfrm>
          <a:off x="701040" y="21777960"/>
          <a:ext cx="4140130" cy="80454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118</xdr:row>
      <xdr:rowOff>190500</xdr:rowOff>
    </xdr:from>
    <xdr:to>
      <xdr:col>13</xdr:col>
      <xdr:colOff>2470</xdr:colOff>
      <xdr:row>119</xdr:row>
      <xdr:rowOff>492125</xdr:rowOff>
    </xdr:to>
    <xdr:sp macro="" textlink="">
      <xdr:nvSpPr>
        <xdr:cNvPr id="9" name="Rectangle 22">
          <a:extLst>
            <a:ext uri="{FF2B5EF4-FFF2-40B4-BE49-F238E27FC236}">
              <a16:creationId xmlns:a16="http://schemas.microsoft.com/office/drawing/2014/main" id="{9B95049F-D09E-4020-911A-BC336698EAC8}"/>
            </a:ext>
          </a:extLst>
        </xdr:cNvPr>
        <xdr:cNvSpPr>
          <a:spLocks noChangeArrowheads="1"/>
        </xdr:cNvSpPr>
      </xdr:nvSpPr>
      <xdr:spPr bwMode="auto">
        <a:xfrm>
          <a:off x="701040" y="29573220"/>
          <a:ext cx="4140130" cy="80454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149</xdr:row>
      <xdr:rowOff>190500</xdr:rowOff>
    </xdr:from>
    <xdr:to>
      <xdr:col>13</xdr:col>
      <xdr:colOff>2470</xdr:colOff>
      <xdr:row>150</xdr:row>
      <xdr:rowOff>492125</xdr:rowOff>
    </xdr:to>
    <xdr:sp macro="" textlink="">
      <xdr:nvSpPr>
        <xdr:cNvPr id="10" name="Rectangle 22">
          <a:extLst>
            <a:ext uri="{FF2B5EF4-FFF2-40B4-BE49-F238E27FC236}">
              <a16:creationId xmlns:a16="http://schemas.microsoft.com/office/drawing/2014/main" id="{36EA1D5E-EE13-40F2-90FB-67020A26244B}"/>
            </a:ext>
          </a:extLst>
        </xdr:cNvPr>
        <xdr:cNvSpPr>
          <a:spLocks noChangeArrowheads="1"/>
        </xdr:cNvSpPr>
      </xdr:nvSpPr>
      <xdr:spPr bwMode="auto">
        <a:xfrm>
          <a:off x="701040" y="37368480"/>
          <a:ext cx="4140130" cy="80454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54074</xdr:colOff>
      <xdr:row>18</xdr:row>
      <xdr:rowOff>31751</xdr:rowOff>
    </xdr:from>
    <xdr:to>
      <xdr:col>23</xdr:col>
      <xdr:colOff>386188</xdr:colOff>
      <xdr:row>26</xdr:row>
      <xdr:rowOff>535750</xdr:rowOff>
    </xdr:to>
    <xdr:pic>
      <xdr:nvPicPr>
        <xdr:cNvPr id="11" name="図 10">
          <a:extLst>
            <a:ext uri="{FF2B5EF4-FFF2-40B4-BE49-F238E27FC236}">
              <a16:creationId xmlns:a16="http://schemas.microsoft.com/office/drawing/2014/main" id="{A0B1F0C5-9436-4665-9651-8495AAA1A14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50314" y="2508251"/>
          <a:ext cx="9034154" cy="4527359"/>
        </a:xfrm>
        <a:prstGeom prst="rect">
          <a:avLst/>
        </a:prstGeom>
      </xdr:spPr>
    </xdr:pic>
    <xdr:clientData/>
  </xdr:twoCellAnchor>
  <xdr:twoCellAnchor>
    <xdr:from>
      <xdr:col>2</xdr:col>
      <xdr:colOff>59944</xdr:colOff>
      <xdr:row>49</xdr:row>
      <xdr:rowOff>42334</xdr:rowOff>
    </xdr:from>
    <xdr:to>
      <xdr:col>24</xdr:col>
      <xdr:colOff>395137</xdr:colOff>
      <xdr:row>57</xdr:row>
      <xdr:rowOff>546333</xdr:rowOff>
    </xdr:to>
    <xdr:pic>
      <xdr:nvPicPr>
        <xdr:cNvPr id="12" name="図 11">
          <a:extLst>
            <a:ext uri="{FF2B5EF4-FFF2-40B4-BE49-F238E27FC236}">
              <a16:creationId xmlns:a16="http://schemas.microsoft.com/office/drawing/2014/main" id="{716E3DB6-931E-453A-80D0-FF73EA7AB6C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456184" y="10314094"/>
          <a:ext cx="9502053" cy="4527359"/>
        </a:xfrm>
        <a:prstGeom prst="rect">
          <a:avLst/>
        </a:prstGeom>
      </xdr:spPr>
    </xdr:pic>
    <xdr:clientData/>
  </xdr:twoCellAnchor>
  <xdr:twoCellAnchor>
    <xdr:from>
      <xdr:col>2</xdr:col>
      <xdr:colOff>49358</xdr:colOff>
      <xdr:row>80</xdr:row>
      <xdr:rowOff>31753</xdr:rowOff>
    </xdr:from>
    <xdr:to>
      <xdr:col>24</xdr:col>
      <xdr:colOff>384551</xdr:colOff>
      <xdr:row>88</xdr:row>
      <xdr:rowOff>535752</xdr:rowOff>
    </xdr:to>
    <xdr:pic>
      <xdr:nvPicPr>
        <xdr:cNvPr id="13" name="図 12">
          <a:extLst>
            <a:ext uri="{FF2B5EF4-FFF2-40B4-BE49-F238E27FC236}">
              <a16:creationId xmlns:a16="http://schemas.microsoft.com/office/drawing/2014/main" id="{BBB21B91-1402-4936-A7CF-8D67D034FB8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445598" y="18098773"/>
          <a:ext cx="9502053" cy="4527359"/>
        </a:xfrm>
        <a:prstGeom prst="rect">
          <a:avLst/>
        </a:prstGeom>
      </xdr:spPr>
    </xdr:pic>
    <xdr:clientData/>
  </xdr:twoCellAnchor>
  <xdr:twoCellAnchor>
    <xdr:from>
      <xdr:col>2</xdr:col>
      <xdr:colOff>49356</xdr:colOff>
      <xdr:row>111</xdr:row>
      <xdr:rowOff>31751</xdr:rowOff>
    </xdr:from>
    <xdr:to>
      <xdr:col>24</xdr:col>
      <xdr:colOff>384549</xdr:colOff>
      <xdr:row>119</xdr:row>
      <xdr:rowOff>535750</xdr:rowOff>
    </xdr:to>
    <xdr:pic>
      <xdr:nvPicPr>
        <xdr:cNvPr id="14" name="図 13">
          <a:extLst>
            <a:ext uri="{FF2B5EF4-FFF2-40B4-BE49-F238E27FC236}">
              <a16:creationId xmlns:a16="http://schemas.microsoft.com/office/drawing/2014/main" id="{8217B70C-9CB9-4C67-B6C7-67447B7BC90B}"/>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tretch>
          <a:fillRect/>
        </a:stretch>
      </xdr:blipFill>
      <xdr:spPr>
        <a:xfrm>
          <a:off x="445596" y="25894031"/>
          <a:ext cx="9502053" cy="4527359"/>
        </a:xfrm>
        <a:prstGeom prst="rect">
          <a:avLst/>
        </a:prstGeom>
      </xdr:spPr>
    </xdr:pic>
    <xdr:clientData/>
  </xdr:twoCellAnchor>
  <xdr:twoCellAnchor>
    <xdr:from>
      <xdr:col>2</xdr:col>
      <xdr:colOff>45118</xdr:colOff>
      <xdr:row>142</xdr:row>
      <xdr:rowOff>42334</xdr:rowOff>
    </xdr:from>
    <xdr:to>
      <xdr:col>22</xdr:col>
      <xdr:colOff>129510</xdr:colOff>
      <xdr:row>150</xdr:row>
      <xdr:rowOff>546333</xdr:rowOff>
    </xdr:to>
    <xdr:pic>
      <xdr:nvPicPr>
        <xdr:cNvPr id="15" name="図 14">
          <a:extLst>
            <a:ext uri="{FF2B5EF4-FFF2-40B4-BE49-F238E27FC236}">
              <a16:creationId xmlns:a16="http://schemas.microsoft.com/office/drawing/2014/main" id="{98570CDE-47D8-4B63-9393-BCC5F95D5AFA}"/>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tretch>
          <a:fillRect/>
        </a:stretch>
      </xdr:blipFill>
      <xdr:spPr>
        <a:xfrm>
          <a:off x="441358" y="33699874"/>
          <a:ext cx="8321612" cy="452735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2D116F26-174D-4BA5-BDF4-5B4E5D85F0D9}"/>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6365B934-B8BD-49B9-88CD-FB77B7DA6DB7}"/>
            </a:ext>
          </a:extLst>
        </xdr:cNvPr>
        <xdr:cNvPicPr>
          <a:picLocks noChangeAspect="1"/>
        </xdr:cNvPicPr>
      </xdr:nvPicPr>
      <xdr:blipFill rotWithShape="1">
        <a:blip xmlns:r="http://schemas.openxmlformats.org/officeDocument/2006/relationships" r:embed="rId1"/>
        <a:srcRect l="16942" t="11856" r="66374" b="4647"/>
        <a:stretch/>
      </xdr:blipFill>
      <xdr:spPr>
        <a:xfrm>
          <a:off x="11486477" y="226359"/>
          <a:ext cx="5481378" cy="8476461"/>
        </a:xfrm>
        <a:prstGeom prst="rect">
          <a:avLst/>
        </a:prstGeom>
      </xdr:spPr>
    </xdr:pic>
    <xdr:clientData/>
  </xdr:twoCellAnchor>
  <xdr:twoCellAnchor>
    <xdr:from>
      <xdr:col>25</xdr:col>
      <xdr:colOff>616323</xdr:colOff>
      <xdr:row>3</xdr:row>
      <xdr:rowOff>56030</xdr:rowOff>
    </xdr:from>
    <xdr:to>
      <xdr:col>32</xdr:col>
      <xdr:colOff>280147</xdr:colOff>
      <xdr:row>4</xdr:row>
      <xdr:rowOff>44823</xdr:rowOff>
    </xdr:to>
    <xdr:sp macro="" textlink="">
      <xdr:nvSpPr>
        <xdr:cNvPr id="4" name="正方形/長方形 3">
          <a:extLst>
            <a:ext uri="{FF2B5EF4-FFF2-40B4-BE49-F238E27FC236}">
              <a16:creationId xmlns:a16="http://schemas.microsoft.com/office/drawing/2014/main" id="{C519DB86-CE0E-4EFE-879D-FEC7D137F577}"/>
            </a:ext>
          </a:extLst>
        </xdr:cNvPr>
        <xdr:cNvSpPr/>
      </xdr:nvSpPr>
      <xdr:spPr>
        <a:xfrm>
          <a:off x="11878683" y="703730"/>
          <a:ext cx="3984364" cy="240253"/>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649941</xdr:colOff>
      <xdr:row>1</xdr:row>
      <xdr:rowOff>268941</xdr:rowOff>
    </xdr:from>
    <xdr:to>
      <xdr:col>26</xdr:col>
      <xdr:colOff>593911</xdr:colOff>
      <xdr:row>3</xdr:row>
      <xdr:rowOff>11206</xdr:rowOff>
    </xdr:to>
    <xdr:sp macro="" textlink="">
      <xdr:nvSpPr>
        <xdr:cNvPr id="5" name="テキスト ボックス 4">
          <a:extLst>
            <a:ext uri="{FF2B5EF4-FFF2-40B4-BE49-F238E27FC236}">
              <a16:creationId xmlns:a16="http://schemas.microsoft.com/office/drawing/2014/main" id="{4837D02B-B0F6-426A-8A96-658E5EA2E127}"/>
            </a:ext>
          </a:extLst>
        </xdr:cNvPr>
        <xdr:cNvSpPr txBox="1"/>
      </xdr:nvSpPr>
      <xdr:spPr>
        <a:xfrm>
          <a:off x="11881821" y="383241"/>
          <a:ext cx="591670" cy="2756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全国版</a:t>
          </a:r>
        </a:p>
      </xdr:txBody>
    </xdr:sp>
    <xdr:clientData/>
  </xdr:twoCellAnchor>
  <xdr:twoCellAnchor>
    <xdr:from>
      <xdr:col>26</xdr:col>
      <xdr:colOff>44823</xdr:colOff>
      <xdr:row>13</xdr:row>
      <xdr:rowOff>123265</xdr:rowOff>
    </xdr:from>
    <xdr:to>
      <xdr:col>33</xdr:col>
      <xdr:colOff>11206</xdr:colOff>
      <xdr:row>18</xdr:row>
      <xdr:rowOff>78442</xdr:rowOff>
    </xdr:to>
    <xdr:sp macro="" textlink="">
      <xdr:nvSpPr>
        <xdr:cNvPr id="6" name="正方形/長方形 5">
          <a:extLst>
            <a:ext uri="{FF2B5EF4-FFF2-40B4-BE49-F238E27FC236}">
              <a16:creationId xmlns:a16="http://schemas.microsoft.com/office/drawing/2014/main" id="{D43458CD-7CA1-442C-9ECA-E1831C9DCB81}"/>
            </a:ext>
          </a:extLst>
        </xdr:cNvPr>
        <xdr:cNvSpPr/>
      </xdr:nvSpPr>
      <xdr:spPr>
        <a:xfrm>
          <a:off x="11924403" y="3095065"/>
          <a:ext cx="4286923" cy="1021977"/>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131493</xdr:colOff>
      <xdr:row>4</xdr:row>
      <xdr:rowOff>76200</xdr:rowOff>
    </xdr:from>
    <xdr:to>
      <xdr:col>11</xdr:col>
      <xdr:colOff>449533</xdr:colOff>
      <xdr:row>15</xdr:row>
      <xdr:rowOff>152400</xdr:rowOff>
    </xdr:to>
    <xdr:pic>
      <xdr:nvPicPr>
        <xdr:cNvPr id="7" name="図 6">
          <a:extLst>
            <a:ext uri="{FF2B5EF4-FFF2-40B4-BE49-F238E27FC236}">
              <a16:creationId xmlns:a16="http://schemas.microsoft.com/office/drawing/2014/main" id="{B72B4AB6-7F99-4895-8494-49FCE0A0156C}"/>
            </a:ext>
          </a:extLst>
        </xdr:cNvPr>
        <xdr:cNvPicPr>
          <a:picLocks noChangeAspect="1"/>
        </xdr:cNvPicPr>
      </xdr:nvPicPr>
      <xdr:blipFill>
        <a:blip xmlns:r="http://schemas.openxmlformats.org/officeDocument/2006/relationships" r:embed="rId2"/>
        <a:stretch>
          <a:fillRect/>
        </a:stretch>
      </xdr:blipFill>
      <xdr:spPr>
        <a:xfrm>
          <a:off x="2082213" y="975360"/>
          <a:ext cx="3472720" cy="25755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4193E955-626F-4C06-AA76-15F1C9EC3BAB}"/>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1F3BFFC9-8EC0-4850-9CFD-FE7B8E1D00F9}"/>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4F2A614F-E5C1-4BBB-9E3D-285AD1BFE578}"/>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twoCellAnchor>
    <xdr:from>
      <xdr:col>5</xdr:col>
      <xdr:colOff>132607</xdr:colOff>
      <xdr:row>21</xdr:row>
      <xdr:rowOff>76200</xdr:rowOff>
    </xdr:from>
    <xdr:to>
      <xdr:col>11</xdr:col>
      <xdr:colOff>448417</xdr:colOff>
      <xdr:row>32</xdr:row>
      <xdr:rowOff>152400</xdr:rowOff>
    </xdr:to>
    <xdr:pic>
      <xdr:nvPicPr>
        <xdr:cNvPr id="5" name="図 4">
          <a:extLst>
            <a:ext uri="{FF2B5EF4-FFF2-40B4-BE49-F238E27FC236}">
              <a16:creationId xmlns:a16="http://schemas.microsoft.com/office/drawing/2014/main" id="{E101CC13-3915-4242-81A0-85C5FA99E6EF}"/>
            </a:ext>
          </a:extLst>
        </xdr:cNvPr>
        <xdr:cNvPicPr>
          <a:picLocks noChangeAspect="1"/>
        </xdr:cNvPicPr>
      </xdr:nvPicPr>
      <xdr:blipFill>
        <a:blip xmlns:r="http://schemas.openxmlformats.org/officeDocument/2006/relationships" r:embed="rId3"/>
        <a:stretch>
          <a:fillRect/>
        </a:stretch>
      </xdr:blipFill>
      <xdr:spPr>
        <a:xfrm>
          <a:off x="2083327" y="4754880"/>
          <a:ext cx="3470490" cy="2575560"/>
        </a:xfrm>
        <a:prstGeom prst="rect">
          <a:avLst/>
        </a:prstGeom>
      </xdr:spPr>
    </xdr:pic>
    <xdr:clientData/>
  </xdr:twoCellAnchor>
  <xdr:twoCellAnchor>
    <xdr:from>
      <xdr:col>16</xdr:col>
      <xdr:colOff>132607</xdr:colOff>
      <xdr:row>21</xdr:row>
      <xdr:rowOff>76200</xdr:rowOff>
    </xdr:from>
    <xdr:to>
      <xdr:col>22</xdr:col>
      <xdr:colOff>448417</xdr:colOff>
      <xdr:row>32</xdr:row>
      <xdr:rowOff>152400</xdr:rowOff>
    </xdr:to>
    <xdr:pic>
      <xdr:nvPicPr>
        <xdr:cNvPr id="6" name="図 5">
          <a:extLst>
            <a:ext uri="{FF2B5EF4-FFF2-40B4-BE49-F238E27FC236}">
              <a16:creationId xmlns:a16="http://schemas.microsoft.com/office/drawing/2014/main" id="{F8FDBEDA-B222-420B-8322-5559EC4C28DD}"/>
            </a:ext>
          </a:extLst>
        </xdr:cNvPr>
        <xdr:cNvPicPr>
          <a:picLocks noChangeAspect="1"/>
        </xdr:cNvPicPr>
      </xdr:nvPicPr>
      <xdr:blipFill>
        <a:blip xmlns:r="http://schemas.openxmlformats.org/officeDocument/2006/relationships" r:embed="rId4"/>
        <a:stretch>
          <a:fillRect/>
        </a:stretch>
      </xdr:blipFill>
      <xdr:spPr>
        <a:xfrm>
          <a:off x="7615447" y="4754880"/>
          <a:ext cx="3470490" cy="25755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461C7022-EDC7-4D95-A5B6-1BF2FEDE81E0}"/>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05256C32-EAC9-43BD-9598-FB6D69CC6EEE}"/>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63602E31-42F2-4BE6-B49B-3B829F49B91A}"/>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4B2B45A4-F1AA-4CF6-9398-18A12135B5C1}"/>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5A9C26FE-A043-4109-8A3B-BE93C01AFF40}"/>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B7B24695-14DC-4E00-9A7E-E860FF6281C6}"/>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C939A089-67E7-458D-A92C-03ED882E673D}"/>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130376</xdr:colOff>
      <xdr:row>4</xdr:row>
      <xdr:rowOff>76203</xdr:rowOff>
    </xdr:from>
    <xdr:to>
      <xdr:col>11</xdr:col>
      <xdr:colOff>450649</xdr:colOff>
      <xdr:row>15</xdr:row>
      <xdr:rowOff>152403</xdr:rowOff>
    </xdr:to>
    <xdr:pic>
      <xdr:nvPicPr>
        <xdr:cNvPr id="3" name="図 2">
          <a:extLst>
            <a:ext uri="{FF2B5EF4-FFF2-40B4-BE49-F238E27FC236}">
              <a16:creationId xmlns:a16="http://schemas.microsoft.com/office/drawing/2014/main" id="{61E9ACFC-F4C5-4CE2-8C34-4C6F3A6C4BAB}"/>
            </a:ext>
          </a:extLst>
        </xdr:cNvPr>
        <xdr:cNvPicPr>
          <a:picLocks noChangeAspect="1"/>
        </xdr:cNvPicPr>
      </xdr:nvPicPr>
      <xdr:blipFill>
        <a:blip xmlns:r="http://schemas.openxmlformats.org/officeDocument/2006/relationships" r:embed="rId1"/>
        <a:stretch>
          <a:fillRect/>
        </a:stretch>
      </xdr:blipFill>
      <xdr:spPr>
        <a:xfrm>
          <a:off x="2081096" y="975363"/>
          <a:ext cx="3474953" cy="2575560"/>
        </a:xfrm>
        <a:prstGeom prst="rect">
          <a:avLst/>
        </a:prstGeom>
      </xdr:spPr>
    </xdr:pic>
    <xdr:clientData/>
  </xdr:twoCellAnchor>
  <xdr:twoCellAnchor>
    <xdr:from>
      <xdr:col>16</xdr:col>
      <xdr:colOff>132607</xdr:colOff>
      <xdr:row>4</xdr:row>
      <xdr:rowOff>76203</xdr:rowOff>
    </xdr:from>
    <xdr:to>
      <xdr:col>22</xdr:col>
      <xdr:colOff>448417</xdr:colOff>
      <xdr:row>15</xdr:row>
      <xdr:rowOff>152403</xdr:rowOff>
    </xdr:to>
    <xdr:pic>
      <xdr:nvPicPr>
        <xdr:cNvPr id="4" name="図 3">
          <a:extLst>
            <a:ext uri="{FF2B5EF4-FFF2-40B4-BE49-F238E27FC236}">
              <a16:creationId xmlns:a16="http://schemas.microsoft.com/office/drawing/2014/main" id="{DA1B7204-5DA0-43F5-8786-FEFD21F4B090}"/>
            </a:ext>
          </a:extLst>
        </xdr:cNvPr>
        <xdr:cNvPicPr>
          <a:picLocks noChangeAspect="1"/>
        </xdr:cNvPicPr>
      </xdr:nvPicPr>
      <xdr:blipFill>
        <a:blip xmlns:r="http://schemas.openxmlformats.org/officeDocument/2006/relationships" r:embed="rId2"/>
        <a:stretch>
          <a:fillRect/>
        </a:stretch>
      </xdr:blipFill>
      <xdr:spPr>
        <a:xfrm>
          <a:off x="7615447" y="975363"/>
          <a:ext cx="3470490" cy="2575560"/>
        </a:xfrm>
        <a:prstGeom prst="rect">
          <a:avLst/>
        </a:prstGeom>
      </xdr:spPr>
    </xdr:pic>
    <xdr:clientData/>
  </xdr:twoCellAnchor>
  <xdr:twoCellAnchor>
    <xdr:from>
      <xdr:col>5</xdr:col>
      <xdr:colOff>139269</xdr:colOff>
      <xdr:row>21</xdr:row>
      <xdr:rowOff>76200</xdr:rowOff>
    </xdr:from>
    <xdr:to>
      <xdr:col>11</xdr:col>
      <xdr:colOff>441755</xdr:colOff>
      <xdr:row>32</xdr:row>
      <xdr:rowOff>152400</xdr:rowOff>
    </xdr:to>
    <xdr:pic>
      <xdr:nvPicPr>
        <xdr:cNvPr id="5" name="図 4">
          <a:extLst>
            <a:ext uri="{FF2B5EF4-FFF2-40B4-BE49-F238E27FC236}">
              <a16:creationId xmlns:a16="http://schemas.microsoft.com/office/drawing/2014/main" id="{0D6D67E1-FC21-4BD5-AE9F-988FC069FD6F}"/>
            </a:ext>
          </a:extLst>
        </xdr:cNvPr>
        <xdr:cNvPicPr>
          <a:picLocks noChangeAspect="1"/>
        </xdr:cNvPicPr>
      </xdr:nvPicPr>
      <xdr:blipFill>
        <a:blip xmlns:r="http://schemas.openxmlformats.org/officeDocument/2006/relationships" r:embed="rId3"/>
        <a:stretch>
          <a:fillRect/>
        </a:stretch>
      </xdr:blipFill>
      <xdr:spPr>
        <a:xfrm>
          <a:off x="2089989" y="4754880"/>
          <a:ext cx="3457166" cy="257556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C672470B-81B4-4F4C-AB7D-8DC09A13729B}"/>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00AB73C8-FDE1-4EC4-9C0A-89C1CBFAD10C}"/>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F4CAAA85-D85E-4206-BFFF-45C5573884DF}"/>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134833</xdr:colOff>
      <xdr:row>4</xdr:row>
      <xdr:rowOff>76200</xdr:rowOff>
    </xdr:from>
    <xdr:to>
      <xdr:col>11</xdr:col>
      <xdr:colOff>446191</xdr:colOff>
      <xdr:row>15</xdr:row>
      <xdr:rowOff>152400</xdr:rowOff>
    </xdr:to>
    <xdr:pic>
      <xdr:nvPicPr>
        <xdr:cNvPr id="3" name="図 2">
          <a:extLst>
            <a:ext uri="{FF2B5EF4-FFF2-40B4-BE49-F238E27FC236}">
              <a16:creationId xmlns:a16="http://schemas.microsoft.com/office/drawing/2014/main" id="{B2203009-27AF-49ED-AFFF-D6F65ADC7907}"/>
            </a:ext>
          </a:extLst>
        </xdr:cNvPr>
        <xdr:cNvPicPr>
          <a:picLocks noChangeAspect="1"/>
        </xdr:cNvPicPr>
      </xdr:nvPicPr>
      <xdr:blipFill>
        <a:blip xmlns:r="http://schemas.openxmlformats.org/officeDocument/2006/relationships" r:embed="rId1"/>
        <a:stretch>
          <a:fillRect/>
        </a:stretch>
      </xdr:blipFill>
      <xdr:spPr>
        <a:xfrm>
          <a:off x="2085553" y="975360"/>
          <a:ext cx="3466038"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79F3DACB-2813-4972-BBF0-2223C067C973}"/>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CB3A6319-826E-449D-812D-869EAA9BBA7A}"/>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E78AB080-6613-4BBD-91BE-739560919B75}"/>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673016EA-E6AE-4106-97F7-B1D56849AB8B}"/>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F376131E-34B6-4E13-AC46-9C72787B65D6}"/>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8E19208A-0FBB-44DA-A598-1529FE03D62B}"/>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76206</xdr:rowOff>
    </xdr:from>
    <xdr:to>
      <xdr:col>11</xdr:col>
      <xdr:colOff>448417</xdr:colOff>
      <xdr:row>15</xdr:row>
      <xdr:rowOff>152406</xdr:rowOff>
    </xdr:to>
    <xdr:pic>
      <xdr:nvPicPr>
        <xdr:cNvPr id="3" name="図 2">
          <a:extLst>
            <a:ext uri="{FF2B5EF4-FFF2-40B4-BE49-F238E27FC236}">
              <a16:creationId xmlns:a16="http://schemas.microsoft.com/office/drawing/2014/main" id="{FED232FC-576B-4097-B574-436B87E8D745}"/>
            </a:ext>
          </a:extLst>
        </xdr:cNvPr>
        <xdr:cNvPicPr>
          <a:picLocks noChangeAspect="1"/>
        </xdr:cNvPicPr>
      </xdr:nvPicPr>
      <xdr:blipFill>
        <a:blip xmlns:r="http://schemas.openxmlformats.org/officeDocument/2006/relationships" r:embed="rId1"/>
        <a:stretch>
          <a:fillRect/>
        </a:stretch>
      </xdr:blipFill>
      <xdr:spPr>
        <a:xfrm>
          <a:off x="2083327" y="975366"/>
          <a:ext cx="3470490" cy="2575560"/>
        </a:xfrm>
        <a:prstGeom prst="rect">
          <a:avLst/>
        </a:prstGeom>
      </xdr:spPr>
    </xdr:pic>
    <xdr:clientData/>
  </xdr:twoCellAnchor>
  <xdr:twoCellAnchor>
    <xdr:from>
      <xdr:col>16</xdr:col>
      <xdr:colOff>132607</xdr:colOff>
      <xdr:row>4</xdr:row>
      <xdr:rowOff>76206</xdr:rowOff>
    </xdr:from>
    <xdr:to>
      <xdr:col>22</xdr:col>
      <xdr:colOff>448417</xdr:colOff>
      <xdr:row>15</xdr:row>
      <xdr:rowOff>152406</xdr:rowOff>
    </xdr:to>
    <xdr:pic>
      <xdr:nvPicPr>
        <xdr:cNvPr id="4" name="図 3">
          <a:extLst>
            <a:ext uri="{FF2B5EF4-FFF2-40B4-BE49-F238E27FC236}">
              <a16:creationId xmlns:a16="http://schemas.microsoft.com/office/drawing/2014/main" id="{DE91F141-62FB-44C5-ABD8-BCD324D89EC3}"/>
            </a:ext>
          </a:extLst>
        </xdr:cNvPr>
        <xdr:cNvPicPr>
          <a:picLocks noChangeAspect="1"/>
        </xdr:cNvPicPr>
      </xdr:nvPicPr>
      <xdr:blipFill>
        <a:blip xmlns:r="http://schemas.openxmlformats.org/officeDocument/2006/relationships" r:embed="rId2"/>
        <a:stretch>
          <a:fillRect/>
        </a:stretch>
      </xdr:blipFill>
      <xdr:spPr>
        <a:xfrm>
          <a:off x="7615447" y="975366"/>
          <a:ext cx="3470490" cy="2575560"/>
        </a:xfrm>
        <a:prstGeom prst="rect">
          <a:avLst/>
        </a:prstGeom>
      </xdr:spPr>
    </xdr:pic>
    <xdr:clientData/>
  </xdr:twoCellAnchor>
  <xdr:twoCellAnchor>
    <xdr:from>
      <xdr:col>5</xdr:col>
      <xdr:colOff>132607</xdr:colOff>
      <xdr:row>21</xdr:row>
      <xdr:rowOff>76200</xdr:rowOff>
    </xdr:from>
    <xdr:to>
      <xdr:col>11</xdr:col>
      <xdr:colOff>448417</xdr:colOff>
      <xdr:row>32</xdr:row>
      <xdr:rowOff>152400</xdr:rowOff>
    </xdr:to>
    <xdr:pic>
      <xdr:nvPicPr>
        <xdr:cNvPr id="5" name="図 4">
          <a:extLst>
            <a:ext uri="{FF2B5EF4-FFF2-40B4-BE49-F238E27FC236}">
              <a16:creationId xmlns:a16="http://schemas.microsoft.com/office/drawing/2014/main" id="{10C630CE-1C69-4BC4-8A05-938A1FA118BB}"/>
            </a:ext>
          </a:extLst>
        </xdr:cNvPr>
        <xdr:cNvPicPr>
          <a:picLocks noChangeAspect="1"/>
        </xdr:cNvPicPr>
      </xdr:nvPicPr>
      <xdr:blipFill>
        <a:blip xmlns:r="http://schemas.openxmlformats.org/officeDocument/2006/relationships" r:embed="rId3"/>
        <a:stretch>
          <a:fillRect/>
        </a:stretch>
      </xdr:blipFill>
      <xdr:spPr>
        <a:xfrm>
          <a:off x="2083327" y="4754880"/>
          <a:ext cx="3470490" cy="25755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82117D78-B07A-4EAB-A403-F8140614E35B}"/>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1F61475E-8213-4A98-94FF-EADC117005CA}"/>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1AD4476D-19B1-4E3E-B3CC-837CC00EBD83}"/>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A650D4B8-C232-40B9-9F22-C7AF8C7D05C7}"/>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942F3A57-7F09-4C51-830B-E7EC519BDCB0}"/>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DF9CF530-24D2-4A3A-BFCD-74194C2F8281}"/>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B8916FC0-623D-4A6B-9977-42FD1C3F20B0}"/>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62FCFEAF-CB7E-4BD5-8D60-FE8B161118BD}"/>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959DF0F4-EBD1-4957-8A4D-2B21E9B2CA80}"/>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39B31E31-7649-4401-86BA-40BD98A99092}"/>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twoCellAnchor>
    <xdr:from>
      <xdr:col>5</xdr:col>
      <xdr:colOff>132607</xdr:colOff>
      <xdr:row>21</xdr:row>
      <xdr:rowOff>76200</xdr:rowOff>
    </xdr:from>
    <xdr:to>
      <xdr:col>11</xdr:col>
      <xdr:colOff>448417</xdr:colOff>
      <xdr:row>32</xdr:row>
      <xdr:rowOff>152400</xdr:rowOff>
    </xdr:to>
    <xdr:pic>
      <xdr:nvPicPr>
        <xdr:cNvPr id="5" name="図 4">
          <a:extLst>
            <a:ext uri="{FF2B5EF4-FFF2-40B4-BE49-F238E27FC236}">
              <a16:creationId xmlns:a16="http://schemas.microsoft.com/office/drawing/2014/main" id="{C51DFCDB-1CC5-4C3E-82E2-ABF038B90310}"/>
            </a:ext>
          </a:extLst>
        </xdr:cNvPr>
        <xdr:cNvPicPr>
          <a:picLocks noChangeAspect="1"/>
        </xdr:cNvPicPr>
      </xdr:nvPicPr>
      <xdr:blipFill>
        <a:blip xmlns:r="http://schemas.openxmlformats.org/officeDocument/2006/relationships" r:embed="rId3"/>
        <a:stretch>
          <a:fillRect/>
        </a:stretch>
      </xdr:blipFill>
      <xdr:spPr>
        <a:xfrm>
          <a:off x="2083327" y="4754880"/>
          <a:ext cx="3470490" cy="2575560"/>
        </a:xfrm>
        <a:prstGeom prst="rect">
          <a:avLst/>
        </a:prstGeom>
      </xdr:spPr>
    </xdr:pic>
    <xdr:clientData/>
  </xdr:twoCellAnchor>
  <xdr:twoCellAnchor>
    <xdr:from>
      <xdr:col>16</xdr:col>
      <xdr:colOff>132607</xdr:colOff>
      <xdr:row>21</xdr:row>
      <xdr:rowOff>76200</xdr:rowOff>
    </xdr:from>
    <xdr:to>
      <xdr:col>22</xdr:col>
      <xdr:colOff>448417</xdr:colOff>
      <xdr:row>32</xdr:row>
      <xdr:rowOff>152400</xdr:rowOff>
    </xdr:to>
    <xdr:pic>
      <xdr:nvPicPr>
        <xdr:cNvPr id="6" name="図 5">
          <a:extLst>
            <a:ext uri="{FF2B5EF4-FFF2-40B4-BE49-F238E27FC236}">
              <a16:creationId xmlns:a16="http://schemas.microsoft.com/office/drawing/2014/main" id="{E2CC34D2-A4AD-4B70-A719-D50EC9D885D1}"/>
            </a:ext>
          </a:extLst>
        </xdr:cNvPr>
        <xdr:cNvPicPr>
          <a:picLocks noChangeAspect="1"/>
        </xdr:cNvPicPr>
      </xdr:nvPicPr>
      <xdr:blipFill>
        <a:blip xmlns:r="http://schemas.openxmlformats.org/officeDocument/2006/relationships" r:embed="rId4"/>
        <a:stretch>
          <a:fillRect/>
        </a:stretch>
      </xdr:blipFill>
      <xdr:spPr>
        <a:xfrm>
          <a:off x="7615447" y="4754880"/>
          <a:ext cx="3470490" cy="25755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DD54C0B9-5BA5-46A5-BC22-863DE57EDE16}"/>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37848705-B279-438C-A314-383EBF43950F}"/>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A340109B-C301-404C-BD31-B058FA473B00}"/>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7CB8B8D0-69C4-47AA-AC4E-3D9298097237}"/>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CD671C2D-7494-403D-8A9B-111219825897}"/>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4C502C36-15A4-44E8-9115-EC09C1C5EEC7}"/>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2</xdr:col>
      <xdr:colOff>53973</xdr:colOff>
      <xdr:row>6</xdr:row>
      <xdr:rowOff>34795</xdr:rowOff>
    </xdr:from>
    <xdr:to>
      <xdr:col>33</xdr:col>
      <xdr:colOff>266700</xdr:colOff>
      <xdr:row>17</xdr:row>
      <xdr:rowOff>55388</xdr:rowOff>
    </xdr:to>
    <xdr:pic>
      <xdr:nvPicPr>
        <xdr:cNvPr id="2" name="図 1">
          <a:extLst>
            <a:ext uri="{FF2B5EF4-FFF2-40B4-BE49-F238E27FC236}">
              <a16:creationId xmlns:a16="http://schemas.microsoft.com/office/drawing/2014/main" id="{1E065648-D63E-4073-80FD-5853274D1F1F}"/>
            </a:ext>
          </a:extLst>
        </xdr:cNvPr>
        <xdr:cNvPicPr>
          <a:picLocks noChangeAspect="1"/>
        </xdr:cNvPicPr>
      </xdr:nvPicPr>
      <xdr:blipFill>
        <a:blip xmlns:r="http://schemas.openxmlformats.org/officeDocument/2006/relationships" r:embed="rId1"/>
        <a:stretch>
          <a:fillRect/>
        </a:stretch>
      </xdr:blipFill>
      <xdr:spPr>
        <a:xfrm>
          <a:off x="389253" y="1429255"/>
          <a:ext cx="8952867" cy="4798333"/>
        </a:xfrm>
        <a:prstGeom prst="rect">
          <a:avLst/>
        </a:prstGeom>
      </xdr:spPr>
    </xdr:pic>
    <xdr:clientData/>
  </xdr:twoCellAnchor>
  <xdr:twoCellAnchor>
    <xdr:from>
      <xdr:col>2</xdr:col>
      <xdr:colOff>82549</xdr:colOff>
      <xdr:row>23</xdr:row>
      <xdr:rowOff>37276</xdr:rowOff>
    </xdr:from>
    <xdr:to>
      <xdr:col>34</xdr:col>
      <xdr:colOff>219074</xdr:colOff>
      <xdr:row>34</xdr:row>
      <xdr:rowOff>9695</xdr:rowOff>
    </xdr:to>
    <xdr:pic>
      <xdr:nvPicPr>
        <xdr:cNvPr id="3" name="図 2">
          <a:extLst>
            <a:ext uri="{FF2B5EF4-FFF2-40B4-BE49-F238E27FC236}">
              <a16:creationId xmlns:a16="http://schemas.microsoft.com/office/drawing/2014/main" id="{5DE960AE-24BF-403B-B4EA-E3D3648B7285}"/>
            </a:ext>
          </a:extLst>
        </xdr:cNvPr>
        <xdr:cNvPicPr>
          <a:picLocks noChangeAspect="1"/>
        </xdr:cNvPicPr>
      </xdr:nvPicPr>
      <xdr:blipFill>
        <a:blip xmlns:r="http://schemas.openxmlformats.org/officeDocument/2006/relationships" r:embed="rId2"/>
        <a:stretch>
          <a:fillRect/>
        </a:stretch>
      </xdr:blipFill>
      <xdr:spPr>
        <a:xfrm>
          <a:off x="417829" y="8541196"/>
          <a:ext cx="9158605" cy="4750159"/>
        </a:xfrm>
        <a:prstGeom prst="rect">
          <a:avLst/>
        </a:prstGeom>
      </xdr:spPr>
    </xdr:pic>
    <xdr:clientData/>
  </xdr:twoCellAnchor>
  <xdr:twoCellAnchor>
    <xdr:from>
      <xdr:col>2</xdr:col>
      <xdr:colOff>73024</xdr:colOff>
      <xdr:row>40</xdr:row>
      <xdr:rowOff>44449</xdr:rowOff>
    </xdr:from>
    <xdr:to>
      <xdr:col>25</xdr:col>
      <xdr:colOff>180975</xdr:colOff>
      <xdr:row>50</xdr:row>
      <xdr:rowOff>278731</xdr:rowOff>
    </xdr:to>
    <xdr:pic>
      <xdr:nvPicPr>
        <xdr:cNvPr id="4" name="図 3">
          <a:extLst>
            <a:ext uri="{FF2B5EF4-FFF2-40B4-BE49-F238E27FC236}">
              <a16:creationId xmlns:a16="http://schemas.microsoft.com/office/drawing/2014/main" id="{48C7595B-B152-41D6-A808-171D1DF70C3F}"/>
            </a:ext>
          </a:extLst>
        </xdr:cNvPr>
        <xdr:cNvPicPr>
          <a:picLocks noChangeAspect="1"/>
        </xdr:cNvPicPr>
      </xdr:nvPicPr>
      <xdr:blipFill>
        <a:blip xmlns:r="http://schemas.openxmlformats.org/officeDocument/2006/relationships" r:embed="rId3"/>
        <a:stretch>
          <a:fillRect/>
        </a:stretch>
      </xdr:blipFill>
      <xdr:spPr>
        <a:xfrm>
          <a:off x="408304" y="15657829"/>
          <a:ext cx="6592571" cy="4730082"/>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2</xdr:col>
      <xdr:colOff>62865</xdr:colOff>
      <xdr:row>6</xdr:row>
      <xdr:rowOff>93423</xdr:rowOff>
    </xdr:from>
    <xdr:to>
      <xdr:col>9</xdr:col>
      <xdr:colOff>251460</xdr:colOff>
      <xdr:row>43</xdr:row>
      <xdr:rowOff>58978</xdr:rowOff>
    </xdr:to>
    <xdr:pic>
      <xdr:nvPicPr>
        <xdr:cNvPr id="2" name="図 1">
          <a:extLst>
            <a:ext uri="{FF2B5EF4-FFF2-40B4-BE49-F238E27FC236}">
              <a16:creationId xmlns:a16="http://schemas.microsoft.com/office/drawing/2014/main" id="{B40FF34B-15B1-4D78-93A4-2B18FB5790C5}"/>
            </a:ext>
          </a:extLst>
        </xdr:cNvPr>
        <xdr:cNvPicPr>
          <a:picLocks noChangeAspect="1"/>
        </xdr:cNvPicPr>
      </xdr:nvPicPr>
      <xdr:blipFill>
        <a:blip xmlns:r="http://schemas.openxmlformats.org/officeDocument/2006/relationships" r:embed="rId1"/>
        <a:stretch>
          <a:fillRect/>
        </a:stretch>
      </xdr:blipFill>
      <xdr:spPr>
        <a:xfrm>
          <a:off x="459105" y="1266903"/>
          <a:ext cx="2162175" cy="565007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3</xdr:col>
      <xdr:colOff>209344</xdr:colOff>
      <xdr:row>5</xdr:row>
      <xdr:rowOff>61531</xdr:rowOff>
    </xdr:from>
    <xdr:to>
      <xdr:col>8</xdr:col>
      <xdr:colOff>104981</xdr:colOff>
      <xdr:row>44</xdr:row>
      <xdr:rowOff>90868</xdr:rowOff>
    </xdr:to>
    <xdr:pic>
      <xdr:nvPicPr>
        <xdr:cNvPr id="2" name="図 1">
          <a:extLst>
            <a:ext uri="{FF2B5EF4-FFF2-40B4-BE49-F238E27FC236}">
              <a16:creationId xmlns:a16="http://schemas.microsoft.com/office/drawing/2014/main" id="{9503991E-A88C-4B46-A7A3-8C71F2AD7AF9}"/>
            </a:ext>
          </a:extLst>
        </xdr:cNvPr>
        <xdr:cNvPicPr>
          <a:picLocks noChangeAspect="1"/>
        </xdr:cNvPicPr>
      </xdr:nvPicPr>
      <xdr:blipFill>
        <a:blip xmlns:r="http://schemas.openxmlformats.org/officeDocument/2006/relationships" r:embed="rId1"/>
        <a:stretch>
          <a:fillRect/>
        </a:stretch>
      </xdr:blipFill>
      <xdr:spPr>
        <a:xfrm>
          <a:off x="887524" y="1082611"/>
          <a:ext cx="1305337" cy="6018657"/>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2</xdr:col>
      <xdr:colOff>242743</xdr:colOff>
      <xdr:row>5</xdr:row>
      <xdr:rowOff>61531</xdr:rowOff>
    </xdr:from>
    <xdr:to>
      <xdr:col>9</xdr:col>
      <xdr:colOff>71583</xdr:colOff>
      <xdr:row>44</xdr:row>
      <xdr:rowOff>90868</xdr:rowOff>
    </xdr:to>
    <xdr:pic>
      <xdr:nvPicPr>
        <xdr:cNvPr id="2" name="図 1">
          <a:extLst>
            <a:ext uri="{FF2B5EF4-FFF2-40B4-BE49-F238E27FC236}">
              <a16:creationId xmlns:a16="http://schemas.microsoft.com/office/drawing/2014/main" id="{61FFE442-75BE-4D2A-9951-BE6C55A65348}"/>
            </a:ext>
          </a:extLst>
        </xdr:cNvPr>
        <xdr:cNvPicPr>
          <a:picLocks noChangeAspect="1"/>
        </xdr:cNvPicPr>
      </xdr:nvPicPr>
      <xdr:blipFill>
        <a:blip xmlns:r="http://schemas.openxmlformats.org/officeDocument/2006/relationships" r:embed="rId1"/>
        <a:stretch>
          <a:fillRect/>
        </a:stretch>
      </xdr:blipFill>
      <xdr:spPr>
        <a:xfrm>
          <a:off x="638983" y="1082611"/>
          <a:ext cx="1802420" cy="6018657"/>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2</xdr:col>
      <xdr:colOff>242743</xdr:colOff>
      <xdr:row>5</xdr:row>
      <xdr:rowOff>61531</xdr:rowOff>
    </xdr:from>
    <xdr:to>
      <xdr:col>9</xdr:col>
      <xdr:colOff>71583</xdr:colOff>
      <xdr:row>44</xdr:row>
      <xdr:rowOff>90868</xdr:rowOff>
    </xdr:to>
    <xdr:pic>
      <xdr:nvPicPr>
        <xdr:cNvPr id="2" name="図 1">
          <a:extLst>
            <a:ext uri="{FF2B5EF4-FFF2-40B4-BE49-F238E27FC236}">
              <a16:creationId xmlns:a16="http://schemas.microsoft.com/office/drawing/2014/main" id="{4BE901AD-6244-4726-AFE8-C1A928E1C788}"/>
            </a:ext>
          </a:extLst>
        </xdr:cNvPr>
        <xdr:cNvPicPr>
          <a:picLocks noChangeAspect="1"/>
        </xdr:cNvPicPr>
      </xdr:nvPicPr>
      <xdr:blipFill>
        <a:blip xmlns:r="http://schemas.openxmlformats.org/officeDocument/2006/relationships" r:embed="rId1"/>
        <a:stretch>
          <a:fillRect/>
        </a:stretch>
      </xdr:blipFill>
      <xdr:spPr>
        <a:xfrm>
          <a:off x="638983" y="1082611"/>
          <a:ext cx="1802420" cy="6018657"/>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xdr:from>
      <xdr:col>2</xdr:col>
      <xdr:colOff>242743</xdr:colOff>
      <xdr:row>5</xdr:row>
      <xdr:rowOff>61531</xdr:rowOff>
    </xdr:from>
    <xdr:to>
      <xdr:col>9</xdr:col>
      <xdr:colOff>71583</xdr:colOff>
      <xdr:row>44</xdr:row>
      <xdr:rowOff>90868</xdr:rowOff>
    </xdr:to>
    <xdr:pic>
      <xdr:nvPicPr>
        <xdr:cNvPr id="2" name="図 1">
          <a:extLst>
            <a:ext uri="{FF2B5EF4-FFF2-40B4-BE49-F238E27FC236}">
              <a16:creationId xmlns:a16="http://schemas.microsoft.com/office/drawing/2014/main" id="{6AD42730-ADA0-4855-9DD7-5A6EB4F5F032}"/>
            </a:ext>
          </a:extLst>
        </xdr:cNvPr>
        <xdr:cNvPicPr>
          <a:picLocks noChangeAspect="1"/>
        </xdr:cNvPicPr>
      </xdr:nvPicPr>
      <xdr:blipFill>
        <a:blip xmlns:r="http://schemas.openxmlformats.org/officeDocument/2006/relationships" r:embed="rId1"/>
        <a:stretch>
          <a:fillRect/>
        </a:stretch>
      </xdr:blipFill>
      <xdr:spPr>
        <a:xfrm>
          <a:off x="638983" y="1082611"/>
          <a:ext cx="1802420" cy="6018657"/>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2</xdr:col>
      <xdr:colOff>242743</xdr:colOff>
      <xdr:row>5</xdr:row>
      <xdr:rowOff>61531</xdr:rowOff>
    </xdr:from>
    <xdr:to>
      <xdr:col>9</xdr:col>
      <xdr:colOff>71583</xdr:colOff>
      <xdr:row>44</xdr:row>
      <xdr:rowOff>90868</xdr:rowOff>
    </xdr:to>
    <xdr:pic>
      <xdr:nvPicPr>
        <xdr:cNvPr id="2" name="図 1">
          <a:extLst>
            <a:ext uri="{FF2B5EF4-FFF2-40B4-BE49-F238E27FC236}">
              <a16:creationId xmlns:a16="http://schemas.microsoft.com/office/drawing/2014/main" id="{1A0850DC-5012-4BF3-9EE2-4C4D1F7FB6FF}"/>
            </a:ext>
          </a:extLst>
        </xdr:cNvPr>
        <xdr:cNvPicPr>
          <a:picLocks noChangeAspect="1"/>
        </xdr:cNvPicPr>
      </xdr:nvPicPr>
      <xdr:blipFill>
        <a:blip xmlns:r="http://schemas.openxmlformats.org/officeDocument/2006/relationships" r:embed="rId1"/>
        <a:stretch>
          <a:fillRect/>
        </a:stretch>
      </xdr:blipFill>
      <xdr:spPr>
        <a:xfrm>
          <a:off x="638983" y="1082611"/>
          <a:ext cx="1802420" cy="6018657"/>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2</xdr:col>
      <xdr:colOff>242743</xdr:colOff>
      <xdr:row>5</xdr:row>
      <xdr:rowOff>61531</xdr:rowOff>
    </xdr:from>
    <xdr:to>
      <xdr:col>9</xdr:col>
      <xdr:colOff>71583</xdr:colOff>
      <xdr:row>44</xdr:row>
      <xdr:rowOff>90868</xdr:rowOff>
    </xdr:to>
    <xdr:pic>
      <xdr:nvPicPr>
        <xdr:cNvPr id="2" name="図 1">
          <a:extLst>
            <a:ext uri="{FF2B5EF4-FFF2-40B4-BE49-F238E27FC236}">
              <a16:creationId xmlns:a16="http://schemas.microsoft.com/office/drawing/2014/main" id="{D19A24CA-1B2B-4001-9104-6CFE9F6353E3}"/>
            </a:ext>
          </a:extLst>
        </xdr:cNvPr>
        <xdr:cNvPicPr>
          <a:picLocks noChangeAspect="1"/>
        </xdr:cNvPicPr>
      </xdr:nvPicPr>
      <xdr:blipFill>
        <a:blip xmlns:r="http://schemas.openxmlformats.org/officeDocument/2006/relationships" r:embed="rId1"/>
        <a:stretch>
          <a:fillRect/>
        </a:stretch>
      </xdr:blipFill>
      <xdr:spPr>
        <a:xfrm>
          <a:off x="638983" y="1082611"/>
          <a:ext cx="1802420" cy="6018657"/>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2</xdr:col>
      <xdr:colOff>242743</xdr:colOff>
      <xdr:row>5</xdr:row>
      <xdr:rowOff>61534</xdr:rowOff>
    </xdr:from>
    <xdr:to>
      <xdr:col>9</xdr:col>
      <xdr:colOff>71583</xdr:colOff>
      <xdr:row>44</xdr:row>
      <xdr:rowOff>90871</xdr:rowOff>
    </xdr:to>
    <xdr:pic>
      <xdr:nvPicPr>
        <xdr:cNvPr id="2" name="図 1">
          <a:extLst>
            <a:ext uri="{FF2B5EF4-FFF2-40B4-BE49-F238E27FC236}">
              <a16:creationId xmlns:a16="http://schemas.microsoft.com/office/drawing/2014/main" id="{4FD766B8-08C2-4668-8EAC-220DED21737C}"/>
            </a:ext>
          </a:extLst>
        </xdr:cNvPr>
        <xdr:cNvPicPr>
          <a:picLocks noChangeAspect="1"/>
        </xdr:cNvPicPr>
      </xdr:nvPicPr>
      <xdr:blipFill>
        <a:blip xmlns:r="http://schemas.openxmlformats.org/officeDocument/2006/relationships" r:embed="rId1"/>
        <a:stretch>
          <a:fillRect/>
        </a:stretch>
      </xdr:blipFill>
      <xdr:spPr>
        <a:xfrm>
          <a:off x="638983" y="1082614"/>
          <a:ext cx="1802420" cy="6018657"/>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2</xdr:col>
      <xdr:colOff>242743</xdr:colOff>
      <xdr:row>5</xdr:row>
      <xdr:rowOff>61534</xdr:rowOff>
    </xdr:from>
    <xdr:to>
      <xdr:col>9</xdr:col>
      <xdr:colOff>71583</xdr:colOff>
      <xdr:row>44</xdr:row>
      <xdr:rowOff>90871</xdr:rowOff>
    </xdr:to>
    <xdr:pic>
      <xdr:nvPicPr>
        <xdr:cNvPr id="2" name="図 1">
          <a:extLst>
            <a:ext uri="{FF2B5EF4-FFF2-40B4-BE49-F238E27FC236}">
              <a16:creationId xmlns:a16="http://schemas.microsoft.com/office/drawing/2014/main" id="{D66B85BA-5B67-4380-88DC-4CBD182CED34}"/>
            </a:ext>
          </a:extLst>
        </xdr:cNvPr>
        <xdr:cNvPicPr>
          <a:picLocks noChangeAspect="1"/>
        </xdr:cNvPicPr>
      </xdr:nvPicPr>
      <xdr:blipFill>
        <a:blip xmlns:r="http://schemas.openxmlformats.org/officeDocument/2006/relationships" r:embed="rId1"/>
        <a:stretch>
          <a:fillRect/>
        </a:stretch>
      </xdr:blipFill>
      <xdr:spPr>
        <a:xfrm>
          <a:off x="638983" y="1082614"/>
          <a:ext cx="1802420" cy="6018657"/>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xdr:from>
      <xdr:col>2</xdr:col>
      <xdr:colOff>242743</xdr:colOff>
      <xdr:row>5</xdr:row>
      <xdr:rowOff>61534</xdr:rowOff>
    </xdr:from>
    <xdr:to>
      <xdr:col>9</xdr:col>
      <xdr:colOff>71583</xdr:colOff>
      <xdr:row>44</xdr:row>
      <xdr:rowOff>90871</xdr:rowOff>
    </xdr:to>
    <xdr:pic>
      <xdr:nvPicPr>
        <xdr:cNvPr id="2" name="図 1">
          <a:extLst>
            <a:ext uri="{FF2B5EF4-FFF2-40B4-BE49-F238E27FC236}">
              <a16:creationId xmlns:a16="http://schemas.microsoft.com/office/drawing/2014/main" id="{26D8997B-B7AC-4D31-A5FF-3271AABB7173}"/>
            </a:ext>
          </a:extLst>
        </xdr:cNvPr>
        <xdr:cNvPicPr>
          <a:picLocks noChangeAspect="1"/>
        </xdr:cNvPicPr>
      </xdr:nvPicPr>
      <xdr:blipFill>
        <a:blip xmlns:r="http://schemas.openxmlformats.org/officeDocument/2006/relationships" r:embed="rId1"/>
        <a:stretch>
          <a:fillRect/>
        </a:stretch>
      </xdr:blipFill>
      <xdr:spPr>
        <a:xfrm>
          <a:off x="638983" y="1082614"/>
          <a:ext cx="1802420" cy="6018657"/>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2</xdr:col>
      <xdr:colOff>242743</xdr:colOff>
      <xdr:row>5</xdr:row>
      <xdr:rowOff>61534</xdr:rowOff>
    </xdr:from>
    <xdr:to>
      <xdr:col>9</xdr:col>
      <xdr:colOff>71583</xdr:colOff>
      <xdr:row>44</xdr:row>
      <xdr:rowOff>90871</xdr:rowOff>
    </xdr:to>
    <xdr:pic>
      <xdr:nvPicPr>
        <xdr:cNvPr id="2" name="図 1">
          <a:extLst>
            <a:ext uri="{FF2B5EF4-FFF2-40B4-BE49-F238E27FC236}">
              <a16:creationId xmlns:a16="http://schemas.microsoft.com/office/drawing/2014/main" id="{BF44BE51-C242-40E3-B42F-935AAA68CC31}"/>
            </a:ext>
          </a:extLst>
        </xdr:cNvPr>
        <xdr:cNvPicPr>
          <a:picLocks noChangeAspect="1"/>
        </xdr:cNvPicPr>
      </xdr:nvPicPr>
      <xdr:blipFill>
        <a:blip xmlns:r="http://schemas.openxmlformats.org/officeDocument/2006/relationships" r:embed="rId1"/>
        <a:stretch>
          <a:fillRect/>
        </a:stretch>
      </xdr:blipFill>
      <xdr:spPr>
        <a:xfrm>
          <a:off x="638983" y="1082614"/>
          <a:ext cx="1802420" cy="6018657"/>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xdr:from>
      <xdr:col>2</xdr:col>
      <xdr:colOff>242743</xdr:colOff>
      <xdr:row>5</xdr:row>
      <xdr:rowOff>61534</xdr:rowOff>
    </xdr:from>
    <xdr:to>
      <xdr:col>9</xdr:col>
      <xdr:colOff>71583</xdr:colOff>
      <xdr:row>44</xdr:row>
      <xdr:rowOff>90871</xdr:rowOff>
    </xdr:to>
    <xdr:pic>
      <xdr:nvPicPr>
        <xdr:cNvPr id="2" name="図 1">
          <a:extLst>
            <a:ext uri="{FF2B5EF4-FFF2-40B4-BE49-F238E27FC236}">
              <a16:creationId xmlns:a16="http://schemas.microsoft.com/office/drawing/2014/main" id="{732E8DE2-930D-4B61-9080-17084FA1DEEB}"/>
            </a:ext>
          </a:extLst>
        </xdr:cNvPr>
        <xdr:cNvPicPr>
          <a:picLocks noChangeAspect="1"/>
        </xdr:cNvPicPr>
      </xdr:nvPicPr>
      <xdr:blipFill>
        <a:blip xmlns:r="http://schemas.openxmlformats.org/officeDocument/2006/relationships" r:embed="rId1"/>
        <a:stretch>
          <a:fillRect/>
        </a:stretch>
      </xdr:blipFill>
      <xdr:spPr>
        <a:xfrm>
          <a:off x="638983" y="1082614"/>
          <a:ext cx="1802420" cy="6018657"/>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xdr:from>
      <xdr:col>2</xdr:col>
      <xdr:colOff>242743</xdr:colOff>
      <xdr:row>5</xdr:row>
      <xdr:rowOff>61534</xdr:rowOff>
    </xdr:from>
    <xdr:to>
      <xdr:col>9</xdr:col>
      <xdr:colOff>71583</xdr:colOff>
      <xdr:row>44</xdr:row>
      <xdr:rowOff>90871</xdr:rowOff>
    </xdr:to>
    <xdr:pic>
      <xdr:nvPicPr>
        <xdr:cNvPr id="2" name="図 1">
          <a:extLst>
            <a:ext uri="{FF2B5EF4-FFF2-40B4-BE49-F238E27FC236}">
              <a16:creationId xmlns:a16="http://schemas.microsoft.com/office/drawing/2014/main" id="{828E8C30-8D8D-4B91-87C9-9195F573FA63}"/>
            </a:ext>
          </a:extLst>
        </xdr:cNvPr>
        <xdr:cNvPicPr>
          <a:picLocks noChangeAspect="1"/>
        </xdr:cNvPicPr>
      </xdr:nvPicPr>
      <xdr:blipFill>
        <a:blip xmlns:r="http://schemas.openxmlformats.org/officeDocument/2006/relationships" r:embed="rId1"/>
        <a:stretch>
          <a:fillRect/>
        </a:stretch>
      </xdr:blipFill>
      <xdr:spPr>
        <a:xfrm>
          <a:off x="638983" y="1082614"/>
          <a:ext cx="1802420" cy="6018657"/>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xdr:from>
      <xdr:col>2</xdr:col>
      <xdr:colOff>242743</xdr:colOff>
      <xdr:row>5</xdr:row>
      <xdr:rowOff>61528</xdr:rowOff>
    </xdr:from>
    <xdr:to>
      <xdr:col>9</xdr:col>
      <xdr:colOff>71583</xdr:colOff>
      <xdr:row>44</xdr:row>
      <xdr:rowOff>90865</xdr:rowOff>
    </xdr:to>
    <xdr:pic>
      <xdr:nvPicPr>
        <xdr:cNvPr id="2" name="図 1">
          <a:extLst>
            <a:ext uri="{FF2B5EF4-FFF2-40B4-BE49-F238E27FC236}">
              <a16:creationId xmlns:a16="http://schemas.microsoft.com/office/drawing/2014/main" id="{9D7D096F-2082-47E2-9EC0-C1F9E7C9C361}"/>
            </a:ext>
          </a:extLst>
        </xdr:cNvPr>
        <xdr:cNvPicPr>
          <a:picLocks noChangeAspect="1"/>
        </xdr:cNvPicPr>
      </xdr:nvPicPr>
      <xdr:blipFill>
        <a:blip xmlns:r="http://schemas.openxmlformats.org/officeDocument/2006/relationships" r:embed="rId1"/>
        <a:stretch>
          <a:fillRect/>
        </a:stretch>
      </xdr:blipFill>
      <xdr:spPr>
        <a:xfrm>
          <a:off x="638983" y="1082608"/>
          <a:ext cx="1802420" cy="6018657"/>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2</xdr:col>
      <xdr:colOff>242743</xdr:colOff>
      <xdr:row>5</xdr:row>
      <xdr:rowOff>61528</xdr:rowOff>
    </xdr:from>
    <xdr:to>
      <xdr:col>9</xdr:col>
      <xdr:colOff>71583</xdr:colOff>
      <xdr:row>44</xdr:row>
      <xdr:rowOff>90865</xdr:rowOff>
    </xdr:to>
    <xdr:pic>
      <xdr:nvPicPr>
        <xdr:cNvPr id="2" name="図 1">
          <a:extLst>
            <a:ext uri="{FF2B5EF4-FFF2-40B4-BE49-F238E27FC236}">
              <a16:creationId xmlns:a16="http://schemas.microsoft.com/office/drawing/2014/main" id="{6EA3AA66-2B98-407C-ACC9-932E098CE4E7}"/>
            </a:ext>
          </a:extLst>
        </xdr:cNvPr>
        <xdr:cNvPicPr>
          <a:picLocks noChangeAspect="1"/>
        </xdr:cNvPicPr>
      </xdr:nvPicPr>
      <xdr:blipFill>
        <a:blip xmlns:r="http://schemas.openxmlformats.org/officeDocument/2006/relationships" r:embed="rId1"/>
        <a:stretch>
          <a:fillRect/>
        </a:stretch>
      </xdr:blipFill>
      <xdr:spPr>
        <a:xfrm>
          <a:off x="638983" y="1082608"/>
          <a:ext cx="1802420" cy="6018657"/>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2</xdr:col>
      <xdr:colOff>242743</xdr:colOff>
      <xdr:row>5</xdr:row>
      <xdr:rowOff>61528</xdr:rowOff>
    </xdr:from>
    <xdr:to>
      <xdr:col>9</xdr:col>
      <xdr:colOff>71583</xdr:colOff>
      <xdr:row>44</xdr:row>
      <xdr:rowOff>90865</xdr:rowOff>
    </xdr:to>
    <xdr:pic>
      <xdr:nvPicPr>
        <xdr:cNvPr id="2" name="図 1">
          <a:extLst>
            <a:ext uri="{FF2B5EF4-FFF2-40B4-BE49-F238E27FC236}">
              <a16:creationId xmlns:a16="http://schemas.microsoft.com/office/drawing/2014/main" id="{72943FFC-F10D-4E59-8020-67B91613B182}"/>
            </a:ext>
          </a:extLst>
        </xdr:cNvPr>
        <xdr:cNvPicPr>
          <a:picLocks noChangeAspect="1"/>
        </xdr:cNvPicPr>
      </xdr:nvPicPr>
      <xdr:blipFill>
        <a:blip xmlns:r="http://schemas.openxmlformats.org/officeDocument/2006/relationships" r:embed="rId1"/>
        <a:stretch>
          <a:fillRect/>
        </a:stretch>
      </xdr:blipFill>
      <xdr:spPr>
        <a:xfrm>
          <a:off x="638983" y="1082608"/>
          <a:ext cx="1802420" cy="6018657"/>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xdr:from>
      <xdr:col>2</xdr:col>
      <xdr:colOff>242743</xdr:colOff>
      <xdr:row>5</xdr:row>
      <xdr:rowOff>61528</xdr:rowOff>
    </xdr:from>
    <xdr:to>
      <xdr:col>9</xdr:col>
      <xdr:colOff>71583</xdr:colOff>
      <xdr:row>44</xdr:row>
      <xdr:rowOff>90865</xdr:rowOff>
    </xdr:to>
    <xdr:pic>
      <xdr:nvPicPr>
        <xdr:cNvPr id="2" name="図 1">
          <a:extLst>
            <a:ext uri="{FF2B5EF4-FFF2-40B4-BE49-F238E27FC236}">
              <a16:creationId xmlns:a16="http://schemas.microsoft.com/office/drawing/2014/main" id="{C4A91A31-CBD8-417E-B465-1DC70B3B09D7}"/>
            </a:ext>
          </a:extLst>
        </xdr:cNvPr>
        <xdr:cNvPicPr>
          <a:picLocks noChangeAspect="1"/>
        </xdr:cNvPicPr>
      </xdr:nvPicPr>
      <xdr:blipFill>
        <a:blip xmlns:r="http://schemas.openxmlformats.org/officeDocument/2006/relationships" r:embed="rId1"/>
        <a:stretch>
          <a:fillRect/>
        </a:stretch>
      </xdr:blipFill>
      <xdr:spPr>
        <a:xfrm>
          <a:off x="638983" y="1082608"/>
          <a:ext cx="1802420" cy="6018657"/>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xdr:from>
      <xdr:col>2</xdr:col>
      <xdr:colOff>242743</xdr:colOff>
      <xdr:row>5</xdr:row>
      <xdr:rowOff>61528</xdr:rowOff>
    </xdr:from>
    <xdr:to>
      <xdr:col>9</xdr:col>
      <xdr:colOff>71583</xdr:colOff>
      <xdr:row>44</xdr:row>
      <xdr:rowOff>90865</xdr:rowOff>
    </xdr:to>
    <xdr:pic>
      <xdr:nvPicPr>
        <xdr:cNvPr id="2" name="図 1">
          <a:extLst>
            <a:ext uri="{FF2B5EF4-FFF2-40B4-BE49-F238E27FC236}">
              <a16:creationId xmlns:a16="http://schemas.microsoft.com/office/drawing/2014/main" id="{130DBE76-A8E5-4A99-9C92-9C9DD0851EF3}"/>
            </a:ext>
          </a:extLst>
        </xdr:cNvPr>
        <xdr:cNvPicPr>
          <a:picLocks noChangeAspect="1"/>
        </xdr:cNvPicPr>
      </xdr:nvPicPr>
      <xdr:blipFill>
        <a:blip xmlns:r="http://schemas.openxmlformats.org/officeDocument/2006/relationships" r:embed="rId1"/>
        <a:stretch>
          <a:fillRect/>
        </a:stretch>
      </xdr:blipFill>
      <xdr:spPr>
        <a:xfrm>
          <a:off x="638983" y="1082608"/>
          <a:ext cx="1802420" cy="6018657"/>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xdr:from>
      <xdr:col>2</xdr:col>
      <xdr:colOff>242743</xdr:colOff>
      <xdr:row>5</xdr:row>
      <xdr:rowOff>61528</xdr:rowOff>
    </xdr:from>
    <xdr:to>
      <xdr:col>9</xdr:col>
      <xdr:colOff>71583</xdr:colOff>
      <xdr:row>44</xdr:row>
      <xdr:rowOff>90865</xdr:rowOff>
    </xdr:to>
    <xdr:pic>
      <xdr:nvPicPr>
        <xdr:cNvPr id="2" name="図 1">
          <a:extLst>
            <a:ext uri="{FF2B5EF4-FFF2-40B4-BE49-F238E27FC236}">
              <a16:creationId xmlns:a16="http://schemas.microsoft.com/office/drawing/2014/main" id="{8BC7B061-D336-48DB-B887-BB7073329D15}"/>
            </a:ext>
          </a:extLst>
        </xdr:cNvPr>
        <xdr:cNvPicPr>
          <a:picLocks noChangeAspect="1"/>
        </xdr:cNvPicPr>
      </xdr:nvPicPr>
      <xdr:blipFill>
        <a:blip xmlns:r="http://schemas.openxmlformats.org/officeDocument/2006/relationships" r:embed="rId1"/>
        <a:stretch>
          <a:fillRect/>
        </a:stretch>
      </xdr:blipFill>
      <xdr:spPr>
        <a:xfrm>
          <a:off x="638983" y="1082608"/>
          <a:ext cx="1802420" cy="6018657"/>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2</xdr:col>
      <xdr:colOff>242743</xdr:colOff>
      <xdr:row>5</xdr:row>
      <xdr:rowOff>61528</xdr:rowOff>
    </xdr:from>
    <xdr:to>
      <xdr:col>9</xdr:col>
      <xdr:colOff>71583</xdr:colOff>
      <xdr:row>44</xdr:row>
      <xdr:rowOff>90865</xdr:rowOff>
    </xdr:to>
    <xdr:pic>
      <xdr:nvPicPr>
        <xdr:cNvPr id="2" name="図 1">
          <a:extLst>
            <a:ext uri="{FF2B5EF4-FFF2-40B4-BE49-F238E27FC236}">
              <a16:creationId xmlns:a16="http://schemas.microsoft.com/office/drawing/2014/main" id="{CAF39D87-F1AE-45DC-A180-536B25E218D6}"/>
            </a:ext>
          </a:extLst>
        </xdr:cNvPr>
        <xdr:cNvPicPr>
          <a:picLocks noChangeAspect="1"/>
        </xdr:cNvPicPr>
      </xdr:nvPicPr>
      <xdr:blipFill>
        <a:blip xmlns:r="http://schemas.openxmlformats.org/officeDocument/2006/relationships" r:embed="rId1"/>
        <a:stretch>
          <a:fillRect/>
        </a:stretch>
      </xdr:blipFill>
      <xdr:spPr>
        <a:xfrm>
          <a:off x="638983" y="1082608"/>
          <a:ext cx="1802420" cy="6018657"/>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xdr:from>
      <xdr:col>2</xdr:col>
      <xdr:colOff>242743</xdr:colOff>
      <xdr:row>5</xdr:row>
      <xdr:rowOff>61528</xdr:rowOff>
    </xdr:from>
    <xdr:to>
      <xdr:col>9</xdr:col>
      <xdr:colOff>71583</xdr:colOff>
      <xdr:row>44</xdr:row>
      <xdr:rowOff>90865</xdr:rowOff>
    </xdr:to>
    <xdr:pic>
      <xdr:nvPicPr>
        <xdr:cNvPr id="2" name="図 1">
          <a:extLst>
            <a:ext uri="{FF2B5EF4-FFF2-40B4-BE49-F238E27FC236}">
              <a16:creationId xmlns:a16="http://schemas.microsoft.com/office/drawing/2014/main" id="{A2C4747A-66FF-45AB-8177-8B9E76B5F476}"/>
            </a:ext>
          </a:extLst>
        </xdr:cNvPr>
        <xdr:cNvPicPr>
          <a:picLocks noChangeAspect="1"/>
        </xdr:cNvPicPr>
      </xdr:nvPicPr>
      <xdr:blipFill>
        <a:blip xmlns:r="http://schemas.openxmlformats.org/officeDocument/2006/relationships" r:embed="rId1"/>
        <a:stretch>
          <a:fillRect/>
        </a:stretch>
      </xdr:blipFill>
      <xdr:spPr>
        <a:xfrm>
          <a:off x="638983" y="1082608"/>
          <a:ext cx="1802420" cy="6018657"/>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xdr:from>
      <xdr:col>2</xdr:col>
      <xdr:colOff>242743</xdr:colOff>
      <xdr:row>5</xdr:row>
      <xdr:rowOff>61528</xdr:rowOff>
    </xdr:from>
    <xdr:to>
      <xdr:col>9</xdr:col>
      <xdr:colOff>71583</xdr:colOff>
      <xdr:row>44</xdr:row>
      <xdr:rowOff>90865</xdr:rowOff>
    </xdr:to>
    <xdr:pic>
      <xdr:nvPicPr>
        <xdr:cNvPr id="2" name="図 1">
          <a:extLst>
            <a:ext uri="{FF2B5EF4-FFF2-40B4-BE49-F238E27FC236}">
              <a16:creationId xmlns:a16="http://schemas.microsoft.com/office/drawing/2014/main" id="{335E2E5A-EDF7-48BF-868E-481772811640}"/>
            </a:ext>
          </a:extLst>
        </xdr:cNvPr>
        <xdr:cNvPicPr>
          <a:picLocks noChangeAspect="1"/>
        </xdr:cNvPicPr>
      </xdr:nvPicPr>
      <xdr:blipFill>
        <a:blip xmlns:r="http://schemas.openxmlformats.org/officeDocument/2006/relationships" r:embed="rId1"/>
        <a:stretch>
          <a:fillRect/>
        </a:stretch>
      </xdr:blipFill>
      <xdr:spPr>
        <a:xfrm>
          <a:off x="638983" y="1082608"/>
          <a:ext cx="1802420" cy="6018657"/>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xdr:from>
      <xdr:col>2</xdr:col>
      <xdr:colOff>242743</xdr:colOff>
      <xdr:row>5</xdr:row>
      <xdr:rowOff>61528</xdr:rowOff>
    </xdr:from>
    <xdr:to>
      <xdr:col>9</xdr:col>
      <xdr:colOff>71583</xdr:colOff>
      <xdr:row>44</xdr:row>
      <xdr:rowOff>90865</xdr:rowOff>
    </xdr:to>
    <xdr:pic>
      <xdr:nvPicPr>
        <xdr:cNvPr id="2" name="図 1">
          <a:extLst>
            <a:ext uri="{FF2B5EF4-FFF2-40B4-BE49-F238E27FC236}">
              <a16:creationId xmlns:a16="http://schemas.microsoft.com/office/drawing/2014/main" id="{9D457629-8FB3-4B45-B116-D310EAA8BF18}"/>
            </a:ext>
          </a:extLst>
        </xdr:cNvPr>
        <xdr:cNvPicPr>
          <a:picLocks noChangeAspect="1"/>
        </xdr:cNvPicPr>
      </xdr:nvPicPr>
      <xdr:blipFill>
        <a:blip xmlns:r="http://schemas.openxmlformats.org/officeDocument/2006/relationships" r:embed="rId1"/>
        <a:stretch>
          <a:fillRect/>
        </a:stretch>
      </xdr:blipFill>
      <xdr:spPr>
        <a:xfrm>
          <a:off x="638983" y="1082608"/>
          <a:ext cx="1802420" cy="6018657"/>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xdr:from>
      <xdr:col>2</xdr:col>
      <xdr:colOff>242743</xdr:colOff>
      <xdr:row>5</xdr:row>
      <xdr:rowOff>61528</xdr:rowOff>
    </xdr:from>
    <xdr:to>
      <xdr:col>9</xdr:col>
      <xdr:colOff>71583</xdr:colOff>
      <xdr:row>44</xdr:row>
      <xdr:rowOff>90865</xdr:rowOff>
    </xdr:to>
    <xdr:pic>
      <xdr:nvPicPr>
        <xdr:cNvPr id="2" name="図 1">
          <a:extLst>
            <a:ext uri="{FF2B5EF4-FFF2-40B4-BE49-F238E27FC236}">
              <a16:creationId xmlns:a16="http://schemas.microsoft.com/office/drawing/2014/main" id="{CC56C96B-03F7-4777-BF52-AC2584D34F6B}"/>
            </a:ext>
          </a:extLst>
        </xdr:cNvPr>
        <xdr:cNvPicPr>
          <a:picLocks noChangeAspect="1"/>
        </xdr:cNvPicPr>
      </xdr:nvPicPr>
      <xdr:blipFill>
        <a:blip xmlns:r="http://schemas.openxmlformats.org/officeDocument/2006/relationships" r:embed="rId1"/>
        <a:stretch>
          <a:fillRect/>
        </a:stretch>
      </xdr:blipFill>
      <xdr:spPr>
        <a:xfrm>
          <a:off x="638983" y="1082608"/>
          <a:ext cx="1802420" cy="6018657"/>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xdr:from>
      <xdr:col>2</xdr:col>
      <xdr:colOff>242743</xdr:colOff>
      <xdr:row>5</xdr:row>
      <xdr:rowOff>61528</xdr:rowOff>
    </xdr:from>
    <xdr:to>
      <xdr:col>9</xdr:col>
      <xdr:colOff>71583</xdr:colOff>
      <xdr:row>44</xdr:row>
      <xdr:rowOff>90865</xdr:rowOff>
    </xdr:to>
    <xdr:pic>
      <xdr:nvPicPr>
        <xdr:cNvPr id="2" name="図 1">
          <a:extLst>
            <a:ext uri="{FF2B5EF4-FFF2-40B4-BE49-F238E27FC236}">
              <a16:creationId xmlns:a16="http://schemas.microsoft.com/office/drawing/2014/main" id="{49ADA445-28F4-45D8-8D74-4AB0EDEDCAD3}"/>
            </a:ext>
          </a:extLst>
        </xdr:cNvPr>
        <xdr:cNvPicPr>
          <a:picLocks noChangeAspect="1"/>
        </xdr:cNvPicPr>
      </xdr:nvPicPr>
      <xdr:blipFill>
        <a:blip xmlns:r="http://schemas.openxmlformats.org/officeDocument/2006/relationships" r:embed="rId1"/>
        <a:stretch>
          <a:fillRect/>
        </a:stretch>
      </xdr:blipFill>
      <xdr:spPr>
        <a:xfrm>
          <a:off x="638983" y="1082608"/>
          <a:ext cx="1802420" cy="6018657"/>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xdr:from>
      <xdr:col>2</xdr:col>
      <xdr:colOff>242743</xdr:colOff>
      <xdr:row>5</xdr:row>
      <xdr:rowOff>61528</xdr:rowOff>
    </xdr:from>
    <xdr:to>
      <xdr:col>9</xdr:col>
      <xdr:colOff>71583</xdr:colOff>
      <xdr:row>44</xdr:row>
      <xdr:rowOff>90865</xdr:rowOff>
    </xdr:to>
    <xdr:pic>
      <xdr:nvPicPr>
        <xdr:cNvPr id="2" name="図 1">
          <a:extLst>
            <a:ext uri="{FF2B5EF4-FFF2-40B4-BE49-F238E27FC236}">
              <a16:creationId xmlns:a16="http://schemas.microsoft.com/office/drawing/2014/main" id="{B0A0558C-B91E-49FD-9D5E-F0043C69E4AD}"/>
            </a:ext>
          </a:extLst>
        </xdr:cNvPr>
        <xdr:cNvPicPr>
          <a:picLocks noChangeAspect="1"/>
        </xdr:cNvPicPr>
      </xdr:nvPicPr>
      <xdr:blipFill>
        <a:blip xmlns:r="http://schemas.openxmlformats.org/officeDocument/2006/relationships" r:embed="rId1"/>
        <a:stretch>
          <a:fillRect/>
        </a:stretch>
      </xdr:blipFill>
      <xdr:spPr>
        <a:xfrm>
          <a:off x="638983" y="1082608"/>
          <a:ext cx="1802420" cy="6018657"/>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xdr:from>
      <xdr:col>2</xdr:col>
      <xdr:colOff>242743</xdr:colOff>
      <xdr:row>5</xdr:row>
      <xdr:rowOff>61540</xdr:rowOff>
    </xdr:from>
    <xdr:to>
      <xdr:col>9</xdr:col>
      <xdr:colOff>71583</xdr:colOff>
      <xdr:row>44</xdr:row>
      <xdr:rowOff>90877</xdr:rowOff>
    </xdr:to>
    <xdr:pic>
      <xdr:nvPicPr>
        <xdr:cNvPr id="2" name="図 1">
          <a:extLst>
            <a:ext uri="{FF2B5EF4-FFF2-40B4-BE49-F238E27FC236}">
              <a16:creationId xmlns:a16="http://schemas.microsoft.com/office/drawing/2014/main" id="{26B29B53-AA29-47AB-BCD8-A585B056D950}"/>
            </a:ext>
          </a:extLst>
        </xdr:cNvPr>
        <xdr:cNvPicPr>
          <a:picLocks noChangeAspect="1"/>
        </xdr:cNvPicPr>
      </xdr:nvPicPr>
      <xdr:blipFill>
        <a:blip xmlns:r="http://schemas.openxmlformats.org/officeDocument/2006/relationships" r:embed="rId1"/>
        <a:stretch>
          <a:fillRect/>
        </a:stretch>
      </xdr:blipFill>
      <xdr:spPr>
        <a:xfrm>
          <a:off x="638983" y="1082620"/>
          <a:ext cx="1802420" cy="6018657"/>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xdr:from>
      <xdr:col>2</xdr:col>
      <xdr:colOff>242743</xdr:colOff>
      <xdr:row>5</xdr:row>
      <xdr:rowOff>61540</xdr:rowOff>
    </xdr:from>
    <xdr:to>
      <xdr:col>9</xdr:col>
      <xdr:colOff>71583</xdr:colOff>
      <xdr:row>44</xdr:row>
      <xdr:rowOff>90877</xdr:rowOff>
    </xdr:to>
    <xdr:pic>
      <xdr:nvPicPr>
        <xdr:cNvPr id="2" name="図 1">
          <a:extLst>
            <a:ext uri="{FF2B5EF4-FFF2-40B4-BE49-F238E27FC236}">
              <a16:creationId xmlns:a16="http://schemas.microsoft.com/office/drawing/2014/main" id="{B677C2E3-82E4-4C14-AC54-F521D7A09BAF}"/>
            </a:ext>
          </a:extLst>
        </xdr:cNvPr>
        <xdr:cNvPicPr>
          <a:picLocks noChangeAspect="1"/>
        </xdr:cNvPicPr>
      </xdr:nvPicPr>
      <xdr:blipFill>
        <a:blip xmlns:r="http://schemas.openxmlformats.org/officeDocument/2006/relationships" r:embed="rId1"/>
        <a:stretch>
          <a:fillRect/>
        </a:stretch>
      </xdr:blipFill>
      <xdr:spPr>
        <a:xfrm>
          <a:off x="638983" y="1082620"/>
          <a:ext cx="1802420" cy="6018657"/>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xdr:from>
      <xdr:col>2</xdr:col>
      <xdr:colOff>242743</xdr:colOff>
      <xdr:row>5</xdr:row>
      <xdr:rowOff>61540</xdr:rowOff>
    </xdr:from>
    <xdr:to>
      <xdr:col>9</xdr:col>
      <xdr:colOff>71583</xdr:colOff>
      <xdr:row>44</xdr:row>
      <xdr:rowOff>90877</xdr:rowOff>
    </xdr:to>
    <xdr:pic>
      <xdr:nvPicPr>
        <xdr:cNvPr id="2" name="図 1">
          <a:extLst>
            <a:ext uri="{FF2B5EF4-FFF2-40B4-BE49-F238E27FC236}">
              <a16:creationId xmlns:a16="http://schemas.microsoft.com/office/drawing/2014/main" id="{D62CA2CC-D0D3-40C5-A7C4-27DF032FF214}"/>
            </a:ext>
          </a:extLst>
        </xdr:cNvPr>
        <xdr:cNvPicPr>
          <a:picLocks noChangeAspect="1"/>
        </xdr:cNvPicPr>
      </xdr:nvPicPr>
      <xdr:blipFill>
        <a:blip xmlns:r="http://schemas.openxmlformats.org/officeDocument/2006/relationships" r:embed="rId1"/>
        <a:stretch>
          <a:fillRect/>
        </a:stretch>
      </xdr:blipFill>
      <xdr:spPr>
        <a:xfrm>
          <a:off x="638983" y="1082620"/>
          <a:ext cx="1802420" cy="6018657"/>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xdr:from>
      <xdr:col>2</xdr:col>
      <xdr:colOff>242743</xdr:colOff>
      <xdr:row>5</xdr:row>
      <xdr:rowOff>61540</xdr:rowOff>
    </xdr:from>
    <xdr:to>
      <xdr:col>9</xdr:col>
      <xdr:colOff>71583</xdr:colOff>
      <xdr:row>44</xdr:row>
      <xdr:rowOff>90877</xdr:rowOff>
    </xdr:to>
    <xdr:pic>
      <xdr:nvPicPr>
        <xdr:cNvPr id="2" name="図 1">
          <a:extLst>
            <a:ext uri="{FF2B5EF4-FFF2-40B4-BE49-F238E27FC236}">
              <a16:creationId xmlns:a16="http://schemas.microsoft.com/office/drawing/2014/main" id="{7D116266-2376-4404-969B-4993C0E8AA7E}"/>
            </a:ext>
          </a:extLst>
        </xdr:cNvPr>
        <xdr:cNvPicPr>
          <a:picLocks noChangeAspect="1"/>
        </xdr:cNvPicPr>
      </xdr:nvPicPr>
      <xdr:blipFill>
        <a:blip xmlns:r="http://schemas.openxmlformats.org/officeDocument/2006/relationships" r:embed="rId1"/>
        <a:stretch>
          <a:fillRect/>
        </a:stretch>
      </xdr:blipFill>
      <xdr:spPr>
        <a:xfrm>
          <a:off x="638983" y="1082620"/>
          <a:ext cx="1802420" cy="6018657"/>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xdr:from>
      <xdr:col>2</xdr:col>
      <xdr:colOff>238510</xdr:colOff>
      <xdr:row>5</xdr:row>
      <xdr:rowOff>61540</xdr:rowOff>
    </xdr:from>
    <xdr:to>
      <xdr:col>9</xdr:col>
      <xdr:colOff>75815</xdr:colOff>
      <xdr:row>44</xdr:row>
      <xdr:rowOff>90877</xdr:rowOff>
    </xdr:to>
    <xdr:pic>
      <xdr:nvPicPr>
        <xdr:cNvPr id="2" name="図 1">
          <a:extLst>
            <a:ext uri="{FF2B5EF4-FFF2-40B4-BE49-F238E27FC236}">
              <a16:creationId xmlns:a16="http://schemas.microsoft.com/office/drawing/2014/main" id="{732AA0B6-2200-48ED-8098-E98C3BC66788}"/>
            </a:ext>
          </a:extLst>
        </xdr:cNvPr>
        <xdr:cNvPicPr>
          <a:picLocks noChangeAspect="1"/>
        </xdr:cNvPicPr>
      </xdr:nvPicPr>
      <xdr:blipFill>
        <a:blip xmlns:r="http://schemas.openxmlformats.org/officeDocument/2006/relationships" r:embed="rId1"/>
        <a:stretch>
          <a:fillRect/>
        </a:stretch>
      </xdr:blipFill>
      <xdr:spPr>
        <a:xfrm>
          <a:off x="634750" y="1082620"/>
          <a:ext cx="1810885" cy="6018657"/>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xdr:from>
      <xdr:col>2</xdr:col>
      <xdr:colOff>238510</xdr:colOff>
      <xdr:row>5</xdr:row>
      <xdr:rowOff>61540</xdr:rowOff>
    </xdr:from>
    <xdr:to>
      <xdr:col>9</xdr:col>
      <xdr:colOff>75815</xdr:colOff>
      <xdr:row>44</xdr:row>
      <xdr:rowOff>90877</xdr:rowOff>
    </xdr:to>
    <xdr:pic>
      <xdr:nvPicPr>
        <xdr:cNvPr id="2" name="図 1">
          <a:extLst>
            <a:ext uri="{FF2B5EF4-FFF2-40B4-BE49-F238E27FC236}">
              <a16:creationId xmlns:a16="http://schemas.microsoft.com/office/drawing/2014/main" id="{55E5073D-3687-4C33-B349-973BDCF1BA77}"/>
            </a:ext>
          </a:extLst>
        </xdr:cNvPr>
        <xdr:cNvPicPr>
          <a:picLocks noChangeAspect="1"/>
        </xdr:cNvPicPr>
      </xdr:nvPicPr>
      <xdr:blipFill>
        <a:blip xmlns:r="http://schemas.openxmlformats.org/officeDocument/2006/relationships" r:embed="rId1"/>
        <a:stretch>
          <a:fillRect/>
        </a:stretch>
      </xdr:blipFill>
      <xdr:spPr>
        <a:xfrm>
          <a:off x="634750" y="1082620"/>
          <a:ext cx="1810885" cy="6018657"/>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xdr:from>
      <xdr:col>2</xdr:col>
      <xdr:colOff>238510</xdr:colOff>
      <xdr:row>5</xdr:row>
      <xdr:rowOff>61540</xdr:rowOff>
    </xdr:from>
    <xdr:to>
      <xdr:col>9</xdr:col>
      <xdr:colOff>75815</xdr:colOff>
      <xdr:row>44</xdr:row>
      <xdr:rowOff>90877</xdr:rowOff>
    </xdr:to>
    <xdr:pic>
      <xdr:nvPicPr>
        <xdr:cNvPr id="2" name="図 1">
          <a:extLst>
            <a:ext uri="{FF2B5EF4-FFF2-40B4-BE49-F238E27FC236}">
              <a16:creationId xmlns:a16="http://schemas.microsoft.com/office/drawing/2014/main" id="{A16079E3-CD0D-4CF2-AE60-70C693B8BC83}"/>
            </a:ext>
          </a:extLst>
        </xdr:cNvPr>
        <xdr:cNvPicPr>
          <a:picLocks noChangeAspect="1"/>
        </xdr:cNvPicPr>
      </xdr:nvPicPr>
      <xdr:blipFill>
        <a:blip xmlns:r="http://schemas.openxmlformats.org/officeDocument/2006/relationships" r:embed="rId1"/>
        <a:stretch>
          <a:fillRect/>
        </a:stretch>
      </xdr:blipFill>
      <xdr:spPr>
        <a:xfrm>
          <a:off x="634750" y="1082620"/>
          <a:ext cx="1810885" cy="6018657"/>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xdr:from>
      <xdr:col>2</xdr:col>
      <xdr:colOff>24318</xdr:colOff>
      <xdr:row>5</xdr:row>
      <xdr:rowOff>61540</xdr:rowOff>
    </xdr:from>
    <xdr:to>
      <xdr:col>9</xdr:col>
      <xdr:colOff>283657</xdr:colOff>
      <xdr:row>44</xdr:row>
      <xdr:rowOff>90877</xdr:rowOff>
    </xdr:to>
    <xdr:pic>
      <xdr:nvPicPr>
        <xdr:cNvPr id="2" name="図 1">
          <a:extLst>
            <a:ext uri="{FF2B5EF4-FFF2-40B4-BE49-F238E27FC236}">
              <a16:creationId xmlns:a16="http://schemas.microsoft.com/office/drawing/2014/main" id="{67940D5A-12B6-498B-B1A2-7B86672EBC6F}"/>
            </a:ext>
          </a:extLst>
        </xdr:cNvPr>
        <xdr:cNvPicPr>
          <a:picLocks noChangeAspect="1"/>
        </xdr:cNvPicPr>
      </xdr:nvPicPr>
      <xdr:blipFill>
        <a:blip xmlns:r="http://schemas.openxmlformats.org/officeDocument/2006/relationships" r:embed="rId1"/>
        <a:stretch>
          <a:fillRect/>
        </a:stretch>
      </xdr:blipFill>
      <xdr:spPr>
        <a:xfrm>
          <a:off x="420558" y="1082620"/>
          <a:ext cx="2232919" cy="6018657"/>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10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10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10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10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16566</xdr:colOff>
      <xdr:row>43</xdr:row>
      <xdr:rowOff>165652</xdr:rowOff>
    </xdr:from>
    <xdr:to>
      <xdr:col>3</xdr:col>
      <xdr:colOff>24849</xdr:colOff>
      <xdr:row>44</xdr:row>
      <xdr:rowOff>157368</xdr:rowOff>
    </xdr:to>
    <xdr:sp macro="" textlink="">
      <xdr:nvSpPr>
        <xdr:cNvPr id="7" name="正方形/長方形 6">
          <a:extLst>
            <a:ext uri="{FF2B5EF4-FFF2-40B4-BE49-F238E27FC236}">
              <a16:creationId xmlns:a16="http://schemas.microsoft.com/office/drawing/2014/main" id="{00000000-0008-0000-1000-000007000000}"/>
            </a:ext>
          </a:extLst>
        </xdr:cNvPr>
        <xdr:cNvSpPr/>
      </xdr:nvSpPr>
      <xdr:spPr>
        <a:xfrm>
          <a:off x="1399762" y="7156174"/>
          <a:ext cx="1524000" cy="16565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10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10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10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10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10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10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21</xdr:row>
      <xdr:rowOff>82826</xdr:rowOff>
    </xdr:from>
    <xdr:ext cx="467949" cy="275717"/>
    <xdr:sp macro="" textlink="">
      <xdr:nvSpPr>
        <xdr:cNvPr id="15" name="テキスト ボックス 14">
          <a:extLst>
            <a:ext uri="{FF2B5EF4-FFF2-40B4-BE49-F238E27FC236}">
              <a16:creationId xmlns:a16="http://schemas.microsoft.com/office/drawing/2014/main" id="{00000000-0008-0000-1000-00000F000000}"/>
            </a:ext>
          </a:extLst>
        </xdr:cNvPr>
        <xdr:cNvSpPr txBox="1"/>
      </xdr:nvSpPr>
      <xdr:spPr>
        <a:xfrm>
          <a:off x="7015370" y="218660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1384788</xdr:colOff>
      <xdr:row>24</xdr:row>
      <xdr:rowOff>24849</xdr:rowOff>
    </xdr:from>
    <xdr:to>
      <xdr:col>5</xdr:col>
      <xdr:colOff>13251</xdr:colOff>
      <xdr:row>30</xdr:row>
      <xdr:rowOff>13252</xdr:rowOff>
    </xdr:to>
    <xdr:sp macro="" textlink="">
      <xdr:nvSpPr>
        <xdr:cNvPr id="16" name="正方形/長方形 15">
          <a:extLst>
            <a:ext uri="{FF2B5EF4-FFF2-40B4-BE49-F238E27FC236}">
              <a16:creationId xmlns:a16="http://schemas.microsoft.com/office/drawing/2014/main" id="{00000000-0008-0000-1000-000010000000}"/>
            </a:ext>
          </a:extLst>
        </xdr:cNvPr>
        <xdr:cNvSpPr/>
      </xdr:nvSpPr>
      <xdr:spPr>
        <a:xfrm>
          <a:off x="5194788" y="4186541"/>
          <a:ext cx="1427348" cy="99951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10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4</xdr:col>
      <xdr:colOff>16564</xdr:colOff>
      <xdr:row>31</xdr:row>
      <xdr:rowOff>24848</xdr:rowOff>
    </xdr:from>
    <xdr:to>
      <xdr:col>4</xdr:col>
      <xdr:colOff>1254317</xdr:colOff>
      <xdr:row>37</xdr:row>
      <xdr:rowOff>164123</xdr:rowOff>
    </xdr:to>
    <xdr:sp macro="" textlink="">
      <xdr:nvSpPr>
        <xdr:cNvPr id="18" name="正方形/長方形 17">
          <a:extLst>
            <a:ext uri="{FF2B5EF4-FFF2-40B4-BE49-F238E27FC236}">
              <a16:creationId xmlns:a16="http://schemas.microsoft.com/office/drawing/2014/main" id="{00000000-0008-0000-1000-000012000000}"/>
            </a:ext>
          </a:extLst>
        </xdr:cNvPr>
        <xdr:cNvSpPr/>
      </xdr:nvSpPr>
      <xdr:spPr>
        <a:xfrm>
          <a:off x="4694072" y="5341263"/>
          <a:ext cx="1237753" cy="11591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36</xdr:row>
      <xdr:rowOff>49696</xdr:rowOff>
    </xdr:from>
    <xdr:ext cx="467949" cy="275717"/>
    <xdr:sp macro="" textlink="">
      <xdr:nvSpPr>
        <xdr:cNvPr id="19" name="テキスト ボックス 18">
          <a:extLst>
            <a:ext uri="{FF2B5EF4-FFF2-40B4-BE49-F238E27FC236}">
              <a16:creationId xmlns:a16="http://schemas.microsoft.com/office/drawing/2014/main" id="{00000000-0008-0000-1000-000013000000}"/>
            </a:ext>
          </a:extLst>
        </xdr:cNvPr>
        <xdr:cNvSpPr txBox="1"/>
      </xdr:nvSpPr>
      <xdr:spPr>
        <a:xfrm>
          <a:off x="7015370" y="4257261"/>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10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10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10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10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E7926\Box\070%202023&#24180;%20&#26696;&#20214;&#12501;&#12457;&#12523;&#12480;\000029942_&#23665;&#21475;23-00011_&#23665;&#21475;&#30476;&#65332;&#32173;&#25345;&#35336;&#30011;\99TMS\&#8251;&#30331;&#37682;&#12398;&#12383;&#12417;&#12398;&#28857;&#26908;&#35519;&#26360;&#12398;&#25972;&#29702;\&#12488;&#12531;&#12493;&#12523;&#21029;&#12395;&#25972;&#29702;\088_&#22823;&#23994;\2022&#24180;10&#26376;27&#26085;\02_&#22823;&#23994;&#12488;&#12531;&#12493;&#12523;_&#12488;&#12531;&#12493;&#12523;&#28857;&#26908;&#35519;&#26360;(B).xlsx" TargetMode="External"/><Relationship Id="rId1" Type="http://schemas.openxmlformats.org/officeDocument/2006/relationships/externalLinkPath" Target="02_&#22823;&#23994;&#12488;&#12531;&#12493;&#12523;_&#12488;&#12531;&#12493;&#12523;&#28857;&#26908;&#35519;&#26360;(B).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12488;&#12531;&#12493;&#12523;&#38306;&#20418;Data\&#23450;&#26399;&#28857;&#26908;&#36039;&#26009;\&#9632;&#23665;&#21475;&#30476;&#12488;&#12531;&#12493;&#12523;&#28857;&#26908;&#12510;&#12491;&#12517;&#12450;&#12523;\&#19968;&#33324;&#30476;&#36947;&#9675;&#9675;&#32218;&#65288;&#9675;&#9675;&#12488;&#12531;&#12493;&#12523;&#65289;&#36947;&#36335;&#12488;&#12531;&#12493;&#12523;&#35352;&#37682;&#27096;&#24335;(&#25968;&#24335;&#20462;&#27491;).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AE7926\Box\070%202023&#24180;%20&#26696;&#20214;&#12501;&#12457;&#12523;&#12480;\000029942_&#23665;&#21475;23-00011_&#23665;&#21475;&#30476;&#65332;&#32173;&#25345;&#35336;&#30011;\99TMS\&#8251;&#30331;&#37682;&#12398;&#12383;&#12417;&#12398;&#28857;&#26908;&#35519;&#26360;&#12398;&#25972;&#29702;\&#12488;&#12531;&#12493;&#12523;&#21029;&#12395;&#25972;&#29702;\088_&#22823;&#23994;\2022&#24180;10&#26376;27&#26085;\05_&#22823;&#23994;&#12488;&#12531;&#12493;&#12523;_&#12488;&#12531;&#12493;&#12523;&#28857;&#26908;&#35519;&#26360;(D-1-2).xlsx" TargetMode="External"/><Relationship Id="rId1" Type="http://schemas.openxmlformats.org/officeDocument/2006/relationships/externalLinkPath" Target="05_&#22823;&#23994;&#12488;&#12531;&#12493;&#12523;_&#12488;&#12531;&#12493;&#12523;&#28857;&#26908;&#35519;&#26360;(D-1-2).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Users\AE7926\Box\070%202023&#24180;%20&#26696;&#20214;&#12501;&#12457;&#12523;&#12480;\000029942_&#23665;&#21475;23-00011_&#23665;&#21475;&#30476;&#65332;&#32173;&#25345;&#35336;&#30011;\99TMS\&#8251;&#30331;&#37682;&#12398;&#12383;&#12417;&#12398;&#28857;&#26908;&#35519;&#26360;&#12398;&#25972;&#29702;\&#12488;&#12531;&#12493;&#12523;&#21029;&#12395;&#25972;&#29702;\088_&#22823;&#23994;\2022&#24180;10&#26376;27&#26085;\06_&#22823;&#23994;&#12488;&#12531;&#12493;&#12523;_&#12488;&#12531;&#12493;&#12523;&#28857;&#26908;&#35519;&#26360;(D-2-1&#180;).xlsx" TargetMode="External"/><Relationship Id="rId1" Type="http://schemas.openxmlformats.org/officeDocument/2006/relationships/externalLinkPath" Target="06_&#22823;&#23994;&#12488;&#12531;&#12493;&#12523;_&#12488;&#12531;&#12493;&#12523;&#28857;&#26908;&#35519;&#26360;(D-2-1&#180;).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C:\Users\AE7926\Box\070%202023&#24180;%20&#26696;&#20214;&#12501;&#12457;&#12523;&#12480;\000029942_&#23665;&#21475;23-00011_&#23665;&#21475;&#30476;&#65332;&#32173;&#25345;&#35336;&#30011;\99TMS\&#8251;&#30331;&#37682;&#12398;&#12383;&#12417;&#12398;&#28857;&#26908;&#35519;&#26360;&#12398;&#25972;&#29702;\&#12488;&#12531;&#12493;&#12523;&#21029;&#12395;&#25972;&#29702;\088_&#22823;&#23994;\2022&#24180;10&#26376;27&#26085;\07_&#22823;&#23994;&#12488;&#12531;&#12493;&#12523;_&#12488;&#12531;&#12493;&#12523;&#28857;&#26908;&#35519;&#26360;(D-3_E_F).xlsx" TargetMode="External"/><Relationship Id="rId1" Type="http://schemas.openxmlformats.org/officeDocument/2006/relationships/externalLinkPath" Target="07_&#22823;&#23994;&#12488;&#12531;&#12493;&#12523;_&#12488;&#12531;&#12493;&#12523;&#28857;&#26908;&#35519;&#26360;(D-3_E_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B(トンネル様式1P001)"/>
      <sheetName val="(参考)リスト"/>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トンネル様式1P001)"/>
      <sheetName val="様式C-1-1"/>
      <sheetName val="様式C-1-2"/>
      <sheetName val="様式C-2"/>
      <sheetName val="様式D-1-1(トンネル様式2P001)"/>
      <sheetName val="様式D-1-2"/>
      <sheetName val="様式D-2-1"/>
      <sheetName val="様式D-2-1´"/>
      <sheetName val="様式D-3_S00"/>
      <sheetName val="様式E"/>
      <sheetName val="様式F"/>
      <sheetName val="(参考)リスト"/>
      <sheetName val="一般県道○○線（○○トンネル）道路トンネル記録様式(数式修正)"/>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D-1-2"/>
      <sheetName val="(参考)リスト"/>
    </sheetNames>
    <sheetDataSet>
      <sheetData sheetId="0"/>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点検様式作成フロー"/>
      <sheetName val="様式D-2-1´"/>
      <sheetName val="(参考)リスト"/>
    </sheetNames>
    <sheetDataSet>
      <sheetData sheetId="0" refreshError="1"/>
      <sheetData sheetId="1"/>
      <sheetData sheetId="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D-3_PS"/>
      <sheetName val="様式D-3_S01"/>
      <sheetName val="様式D-3_S02"/>
      <sheetName val="様式D-3_S03"/>
      <sheetName val="様式D-3_S04"/>
      <sheetName val="様式D-3_S05"/>
      <sheetName val="様式D-3_S06"/>
      <sheetName val="様式D-3_S07"/>
      <sheetName val="様式D-3_S08"/>
      <sheetName val="様式D-3_S09"/>
      <sheetName val="様式D-3_S10"/>
      <sheetName val="様式D-3_S11"/>
      <sheetName val="様式D-3_S12"/>
      <sheetName val="様式D-3_S13"/>
      <sheetName val="様式D-3_S14"/>
      <sheetName val="様式D-3_S15"/>
      <sheetName val="様式D-3_S16"/>
      <sheetName val="様式D-3_S17"/>
      <sheetName val="様式D-3_S18"/>
      <sheetName val="様式D-3_S19"/>
      <sheetName val="様式D-3_S20"/>
      <sheetName val="様式D-3_S21"/>
      <sheetName val="様式D-3_S22"/>
      <sheetName val="様式D-3_S23"/>
      <sheetName val="様式D-3_S24"/>
      <sheetName val="様式D-3_S25"/>
      <sheetName val="様式D-3_S26"/>
      <sheetName val="様式D-3_S27"/>
      <sheetName val="様式D-3_S28"/>
      <sheetName val="様式D-3_S29"/>
      <sheetName val="様式D-3_S30"/>
      <sheetName val="様式D-3_S31"/>
      <sheetName val="様式D-3_S32"/>
      <sheetName val="様式D-3_PE"/>
      <sheetName val="様式E"/>
      <sheetName val="様式F"/>
      <sheetName val="(参考)リス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21" totalsRowShown="0" dataDxfId="180" headerRowBorderDxfId="181" tableBorderDxfId="179">
  <autoFilter ref="B15:B21" xr:uid="{00000000-0009-0000-0100-000001000000}"/>
  <tableColumns count="1">
    <tableColumn id="1" xr3:uid="{00000000-0010-0000-0000-000001000000}" name="対象箇所" dataDxfId="17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6" headerRowDxfId="177" headerRowBorderDxfId="176" tableBorderDxfId="175">
  <autoFilter ref="C15:J46" xr:uid="{00000000-0009-0000-0100-000002000000}"/>
  <tableColumns count="8">
    <tableColumn id="9" xr3:uid="{00000000-0010-0000-0100-000009000000}" name="部位区分" totalsRowLabel="集計" dataDxfId="174" totalsRowDxfId="173"/>
    <tableColumn id="2" xr3:uid="{00000000-0010-0000-0100-000002000000}" name="変状区分" dataDxfId="172" totalsRowDxfId="171"/>
    <tableColumn id="7" xr3:uid="{00000000-0010-0000-0100-000007000000}" name="変状種類" dataDxfId="170" totalsRowDxfId="169"/>
    <tableColumn id="4" xr3:uid="{00000000-0010-0000-0100-000004000000}" name="対策区分" dataDxfId="168" totalsRowDxfId="167"/>
    <tableColumn id="5" xr3:uid="{00000000-0010-0000-0100-000005000000}" name="健全性" dataDxfId="166" totalsRowDxfId="165"/>
    <tableColumn id="12" xr3:uid="{00000000-0010-0000-0100-00000C000000}" name="調査の要否" dataDxfId="164" totalsRowDxfId="163"/>
    <tableColumn id="10" xr3:uid="{00000000-0010-0000-0100-00000A000000}" name="措置の要否" dataDxfId="162" totalsRowDxfId="161"/>
    <tableColumn id="11" xr3:uid="{00000000-0010-0000-0100-00000B000000}" name="実施有無" totalsRowFunction="count" dataDxfId="160" totalsRowDxfId="159"/>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0:B54" totalsRowShown="0" headerRowBorderDxfId="158" tableBorderDxfId="157">
  <autoFilter ref="B50:B54" xr:uid="{00000000-0009-0000-0100-00000B000000}"/>
  <tableColumns count="1">
    <tableColumn id="1" xr3:uid="{00000000-0010-0000-0200-000001000000}" name="施設の内訳"/>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0:C80" totalsRowShown="0" headerRowBorderDxfId="156" tableBorderDxfId="155">
  <autoFilter ref="C50:C80" xr:uid="{00000000-0009-0000-0100-00000C000000}"/>
  <tableColumns count="1">
    <tableColumn id="1" xr3:uid="{00000000-0010-0000-0300-000001000000}" name="対象箇所"/>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0:D53" totalsRowShown="0" headerRowDxfId="154" headerRowBorderDxfId="153" tableBorderDxfId="152">
  <autoFilter ref="D50:D53" xr:uid="{00000000-0009-0000-0100-00000D000000}"/>
  <tableColumns count="1">
    <tableColumn id="1" xr3:uid="{00000000-0010-0000-0400-000001000000}" name="部位区分"/>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0:G56" totalsRowShown="0" headerRowDxfId="151" headerRowBorderDxfId="150" tableBorderDxfId="149">
  <autoFilter ref="E50:G56" xr:uid="{00000000-0009-0000-0100-00000E000000}"/>
  <tableColumns count="3">
    <tableColumn id="1" xr3:uid="{00000000-0010-0000-0500-000001000000}" name="異常の種類"/>
    <tableColumn id="2" xr3:uid="{00000000-0010-0000-0500-000002000000}" name="異常判定区分 "/>
    <tableColumn id="3" xr3:uid="{00000000-0010-0000-0500-000003000000}" name="実施有無"/>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6000000}" name="テーブル5" displayName="テーブル5" ref="L15:L20" totalsRowShown="0">
  <autoFilter ref="L15:L20" xr:uid="{00000000-0009-0000-0100-000005000000}"/>
  <tableColumns count="1">
    <tableColumn id="1" xr3:uid="{00000000-0010-0000-0600-000001000000}" name="対策区分の判定"/>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テーブル6" displayName="テーブル6" ref="M15:M19" totalsRowShown="0">
  <autoFilter ref="M15:M19" xr:uid="{00000000-0009-0000-0100-000006000000}"/>
  <tableColumns count="1">
    <tableColumn id="1" xr3:uid="{00000000-0010-0000-0700-000001000000}" name="健全性"/>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dataDxfId="147" headerRowBorderDxfId="148" tableBorderDxfId="146">
  <autoFilter ref="B5:B12" xr:uid="{00000000-0009-0000-0100-000003000000}"/>
  <tableColumns count="1">
    <tableColumn id="1" xr3:uid="{00000000-0010-0000-0800-000001000000}" name="トンネルの分類" dataDxfId="145"/>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E11" totalsRowShown="0" dataDxfId="143" headerRowBorderDxfId="144" tableBorderDxfId="142">
  <autoFilter ref="C5:E11" xr:uid="{00000000-0009-0000-0100-000004000000}"/>
  <tableColumns count="3">
    <tableColumn id="1" xr3:uid="{00000000-0010-0000-0900-000001000000}" name="トンネル工法" dataDxfId="141"/>
    <tableColumn id="2" xr3:uid="{00000000-0010-0000-0900-000002000000}" name="緊急輸送路" dataDxfId="140"/>
    <tableColumn id="3" xr3:uid="{00000000-0010-0000-0900-000003000000}" name="代替路" dataDxfId="139"/>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503A725-2FAF-4B1A-8EC4-001B6D014E5F}" name="テーブル58" displayName="テーブル58" ref="N15:N21" totalsRowShown="0">
  <autoFilter ref="N15:N21" xr:uid="{607690D2-70A1-4B66-BBF8-6D81C291337C}"/>
  <tableColumns count="1">
    <tableColumn id="1" xr3:uid="{823680DA-6784-4B40-A1D5-2545DDBFBA95}" name="対策区分の判定"/>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8" Type="http://schemas.openxmlformats.org/officeDocument/2006/relationships/table" Target="../tables/table6.xml"/><Relationship Id="rId13" Type="http://schemas.openxmlformats.org/officeDocument/2006/relationships/table" Target="../tables/table11.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55.xml"/><Relationship Id="rId1" Type="http://schemas.openxmlformats.org/officeDocument/2006/relationships/printerSettings" Target="../printerSettings/printerSettings63.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AK31"/>
  <sheetViews>
    <sheetView showGridLines="0" tabSelected="1" view="pageBreakPreview" zoomScaleNormal="100" zoomScaleSheetLayoutView="100" workbookViewId="0">
      <selection activeCell="U21" sqref="U21:W21"/>
    </sheetView>
  </sheetViews>
  <sheetFormatPr defaultColWidth="9" defaultRowHeight="18" customHeight="1"/>
  <cols>
    <col min="1" max="1" width="1.77734375" style="2" customWidth="1"/>
    <col min="2" max="12" width="5.88671875" style="1" customWidth="1"/>
    <col min="13" max="14" width="3.21875" style="1" customWidth="1"/>
    <col min="15" max="18" width="5.88671875" style="1" customWidth="1"/>
    <col min="19" max="22" width="3.21875" style="1" customWidth="1"/>
    <col min="23" max="23" width="5.88671875" style="7" customWidth="1"/>
    <col min="24" max="24" width="9.6640625" style="7" customWidth="1"/>
    <col min="25" max="25" width="5.88671875" style="7" customWidth="1"/>
    <col min="26" max="26" width="5.88671875" style="1" customWidth="1"/>
    <col min="27" max="28" width="3.21875" style="1" customWidth="1"/>
    <col min="29" max="29" width="1.44140625" style="2" customWidth="1"/>
    <col min="30" max="33" width="9" style="2"/>
    <col min="34" max="34" width="10.33203125" style="2" bestFit="1" customWidth="1"/>
    <col min="35" max="16384" width="9" style="2"/>
  </cols>
  <sheetData>
    <row r="1" spans="2:37" ht="10.5" customHeight="1"/>
    <row r="2" spans="2:37" ht="25.05" customHeight="1">
      <c r="B2" s="6" t="s">
        <v>137</v>
      </c>
      <c r="C2" s="6"/>
      <c r="D2" s="6"/>
      <c r="E2" s="6"/>
      <c r="F2" s="6"/>
      <c r="G2" s="6"/>
      <c r="H2" s="6"/>
      <c r="I2" s="6"/>
      <c r="J2" s="6"/>
      <c r="K2" s="6"/>
      <c r="L2" s="6"/>
      <c r="M2" s="6"/>
      <c r="N2" s="6"/>
      <c r="O2" s="6"/>
      <c r="P2" s="6"/>
      <c r="Q2" s="6"/>
      <c r="R2" s="6"/>
      <c r="S2" s="106" t="s">
        <v>101</v>
      </c>
      <c r="T2" s="107"/>
      <c r="U2" s="107"/>
      <c r="V2" s="108"/>
      <c r="W2" s="109"/>
      <c r="X2" s="109"/>
      <c r="Y2" s="109"/>
      <c r="Z2" s="109"/>
      <c r="AA2" s="109"/>
      <c r="AB2" s="109"/>
    </row>
    <row r="3" spans="2:37" ht="20.100000000000001" customHeight="1">
      <c r="B3" s="114" t="s">
        <v>8</v>
      </c>
      <c r="C3" s="114"/>
      <c r="D3" s="115" t="s">
        <v>292</v>
      </c>
      <c r="E3" s="116"/>
      <c r="F3" s="116"/>
      <c r="G3" s="117"/>
      <c r="H3" s="118" t="s">
        <v>100</v>
      </c>
      <c r="I3" s="118"/>
      <c r="J3" s="115" t="s">
        <v>294</v>
      </c>
      <c r="K3" s="116"/>
      <c r="L3" s="116"/>
      <c r="M3" s="116"/>
      <c r="N3" s="116"/>
      <c r="O3" s="19"/>
      <c r="P3" s="91" t="s">
        <v>2</v>
      </c>
      <c r="Q3" s="93"/>
      <c r="R3" s="121" t="s">
        <v>295</v>
      </c>
      <c r="S3" s="122"/>
      <c r="T3" s="122"/>
      <c r="U3" s="122"/>
      <c r="V3" s="123"/>
      <c r="W3" s="106" t="s">
        <v>99</v>
      </c>
      <c r="X3" s="107"/>
      <c r="Y3" s="107"/>
      <c r="Z3" s="127" t="s">
        <v>145</v>
      </c>
      <c r="AA3" s="128"/>
      <c r="AB3" s="129"/>
    </row>
    <row r="4" spans="2:37" ht="20.100000000000001" customHeight="1">
      <c r="B4" s="113" t="s">
        <v>3</v>
      </c>
      <c r="C4" s="113"/>
      <c r="D4" s="119" t="s">
        <v>293</v>
      </c>
      <c r="E4" s="120"/>
      <c r="F4" s="120"/>
      <c r="G4" s="130"/>
      <c r="H4" s="118"/>
      <c r="I4" s="118"/>
      <c r="J4" s="119"/>
      <c r="K4" s="120"/>
      <c r="L4" s="120"/>
      <c r="M4" s="120"/>
      <c r="N4" s="120"/>
      <c r="O4" s="25"/>
      <c r="P4" s="94"/>
      <c r="Q4" s="96"/>
      <c r="R4" s="124"/>
      <c r="S4" s="125"/>
      <c r="T4" s="125"/>
      <c r="U4" s="125"/>
      <c r="V4" s="126"/>
      <c r="W4" s="106" t="s">
        <v>98</v>
      </c>
      <c r="X4" s="107"/>
      <c r="Y4" s="107"/>
      <c r="Z4" s="127" t="s">
        <v>296</v>
      </c>
      <c r="AA4" s="128"/>
      <c r="AB4" s="129"/>
    </row>
    <row r="5" spans="2:37" ht="20.100000000000001" customHeight="1">
      <c r="B5" s="150" t="s">
        <v>4</v>
      </c>
      <c r="C5" s="150"/>
      <c r="D5" s="22" t="s">
        <v>5</v>
      </c>
      <c r="E5" s="109" t="s">
        <v>314</v>
      </c>
      <c r="F5" s="109"/>
      <c r="G5" s="109"/>
      <c r="H5" s="91" t="s">
        <v>97</v>
      </c>
      <c r="I5" s="92"/>
      <c r="J5" s="93"/>
      <c r="K5" s="151" t="s">
        <v>311</v>
      </c>
      <c r="L5" s="152"/>
      <c r="M5" s="152"/>
      <c r="N5" s="152"/>
      <c r="O5" s="153"/>
      <c r="P5" s="157" t="s">
        <v>96</v>
      </c>
      <c r="Q5" s="158"/>
      <c r="R5" s="161">
        <v>44952</v>
      </c>
      <c r="S5" s="162"/>
      <c r="T5" s="163"/>
      <c r="U5" s="94" t="s">
        <v>95</v>
      </c>
      <c r="V5" s="95"/>
      <c r="W5" s="96"/>
      <c r="X5" s="87" t="s">
        <v>94</v>
      </c>
      <c r="Y5" s="88"/>
      <c r="Z5" s="88">
        <v>330</v>
      </c>
      <c r="AA5" s="88"/>
      <c r="AB5" s="27" t="s">
        <v>93</v>
      </c>
    </row>
    <row r="6" spans="2:37" ht="20.100000000000001" customHeight="1">
      <c r="B6" s="150"/>
      <c r="C6" s="150"/>
      <c r="D6" s="22" t="s">
        <v>6</v>
      </c>
      <c r="E6" s="131" t="s">
        <v>297</v>
      </c>
      <c r="F6" s="131"/>
      <c r="G6" s="131"/>
      <c r="H6" s="94"/>
      <c r="I6" s="95"/>
      <c r="J6" s="96"/>
      <c r="K6" s="154"/>
      <c r="L6" s="155"/>
      <c r="M6" s="155"/>
      <c r="N6" s="155"/>
      <c r="O6" s="156"/>
      <c r="P6" s="159"/>
      <c r="Q6" s="160"/>
      <c r="R6" s="164"/>
      <c r="S6" s="165"/>
      <c r="T6" s="166"/>
      <c r="U6" s="106" t="s">
        <v>7</v>
      </c>
      <c r="V6" s="107"/>
      <c r="W6" s="108"/>
      <c r="X6" s="87" t="s">
        <v>255</v>
      </c>
      <c r="Y6" s="88"/>
      <c r="Z6" s="88"/>
      <c r="AA6" s="88"/>
      <c r="AB6" s="89"/>
    </row>
    <row r="7" spans="2:37" ht="19.05" customHeight="1">
      <c r="B7" s="132" t="s">
        <v>69</v>
      </c>
      <c r="C7" s="110" t="s">
        <v>83</v>
      </c>
      <c r="D7" s="112"/>
      <c r="E7" s="133">
        <v>341007.6</v>
      </c>
      <c r="F7" s="134"/>
      <c r="G7" s="135"/>
      <c r="H7" s="110" t="s">
        <v>92</v>
      </c>
      <c r="I7" s="111"/>
      <c r="J7" s="112"/>
      <c r="K7" s="136" t="s">
        <v>300</v>
      </c>
      <c r="L7" s="137"/>
      <c r="M7" s="146" t="s">
        <v>91</v>
      </c>
      <c r="N7" s="147"/>
      <c r="O7" s="110" t="s">
        <v>74</v>
      </c>
      <c r="P7" s="112"/>
      <c r="Q7" s="138" t="s">
        <v>304</v>
      </c>
      <c r="R7" s="139"/>
      <c r="S7" s="97" t="s">
        <v>90</v>
      </c>
      <c r="T7" s="110" t="s">
        <v>89</v>
      </c>
      <c r="U7" s="111"/>
      <c r="V7" s="111"/>
      <c r="W7" s="112"/>
      <c r="X7" s="21" t="s">
        <v>65</v>
      </c>
      <c r="Y7" s="44" t="s">
        <v>88</v>
      </c>
      <c r="Z7" s="43" t="s">
        <v>64</v>
      </c>
      <c r="AA7" s="113" t="s">
        <v>87</v>
      </c>
      <c r="AB7" s="113"/>
      <c r="AD7" s="5"/>
      <c r="AE7" s="2">
        <f>INT(E7/10000)</f>
        <v>34</v>
      </c>
      <c r="AF7" s="2">
        <f>INT(E7/100)-AE7*100</f>
        <v>10</v>
      </c>
      <c r="AG7" s="63">
        <f>E7-AE7*10000-AF7*100</f>
        <v>7.5999999999767169</v>
      </c>
      <c r="AH7" s="64">
        <f>ROUND(AE7+AF7/60+AG7/60/60,5)</f>
        <v>34.168779999999998</v>
      </c>
      <c r="AI7" s="64" t="str">
        <f>TEXT(AH7,"0.00000")</f>
        <v>34.16878</v>
      </c>
    </row>
    <row r="8" spans="2:37" ht="19.05" customHeight="1">
      <c r="B8" s="94"/>
      <c r="C8" s="140" t="s">
        <v>80</v>
      </c>
      <c r="D8" s="141"/>
      <c r="E8" s="133">
        <v>1311016.6000000001</v>
      </c>
      <c r="F8" s="142"/>
      <c r="G8" s="143"/>
      <c r="H8" s="140" t="s">
        <v>86</v>
      </c>
      <c r="I8" s="144"/>
      <c r="J8" s="141"/>
      <c r="K8" s="145"/>
      <c r="L8" s="84"/>
      <c r="M8" s="146"/>
      <c r="N8" s="147"/>
      <c r="O8" s="140" t="s">
        <v>85</v>
      </c>
      <c r="P8" s="141"/>
      <c r="Q8" s="83">
        <v>0.2</v>
      </c>
      <c r="R8" s="84"/>
      <c r="S8" s="98"/>
      <c r="T8" s="85" t="s">
        <v>84</v>
      </c>
      <c r="U8" s="106" t="s">
        <v>129</v>
      </c>
      <c r="V8" s="107"/>
      <c r="W8" s="108"/>
      <c r="X8" s="70"/>
      <c r="Y8" s="70"/>
      <c r="Z8" s="70" t="s">
        <v>307</v>
      </c>
      <c r="AA8" s="105"/>
      <c r="AB8" s="105"/>
      <c r="AD8" s="41"/>
      <c r="AE8" s="2">
        <f>INT(E8/10000)</f>
        <v>131</v>
      </c>
      <c r="AF8" s="2">
        <f>INT(E8/100)-AE8*100</f>
        <v>10</v>
      </c>
      <c r="AG8" s="63">
        <f>E8-AE8*10000-AF8*100</f>
        <v>16.600000000093132</v>
      </c>
      <c r="AH8" s="64">
        <f>ROUND(AE8+AF8/60+AG8/60/60,5)</f>
        <v>131.17128</v>
      </c>
      <c r="AI8" s="64" t="str">
        <f>TEXT(AH8,"0.00000")</f>
        <v>131.17128</v>
      </c>
    </row>
    <row r="9" spans="2:37" ht="19.05" customHeight="1">
      <c r="B9" s="167" t="s">
        <v>61</v>
      </c>
      <c r="C9" s="140" t="s">
        <v>83</v>
      </c>
      <c r="D9" s="141"/>
      <c r="E9" s="133">
        <v>341007.6</v>
      </c>
      <c r="F9" s="142"/>
      <c r="G9" s="143"/>
      <c r="H9" s="168" t="s">
        <v>266</v>
      </c>
      <c r="I9" s="169"/>
      <c r="J9" s="169"/>
      <c r="K9" s="83" t="s">
        <v>301</v>
      </c>
      <c r="L9" s="84"/>
      <c r="M9" s="146"/>
      <c r="N9" s="147"/>
      <c r="O9" s="140" t="s">
        <v>82</v>
      </c>
      <c r="P9" s="141"/>
      <c r="Q9" s="170">
        <v>2310</v>
      </c>
      <c r="R9" s="170"/>
      <c r="S9" s="98"/>
      <c r="T9" s="90"/>
      <c r="U9" s="106" t="s">
        <v>81</v>
      </c>
      <c r="V9" s="107"/>
      <c r="W9" s="108"/>
      <c r="X9" s="70"/>
      <c r="Y9" s="70"/>
      <c r="Z9" s="70" t="s">
        <v>307</v>
      </c>
      <c r="AA9" s="105"/>
      <c r="AB9" s="105"/>
      <c r="AD9" s="41"/>
    </row>
    <row r="10" spans="2:37" ht="19.05" customHeight="1">
      <c r="B10" s="110"/>
      <c r="C10" s="140" t="s">
        <v>80</v>
      </c>
      <c r="D10" s="141"/>
      <c r="E10" s="133">
        <v>1311003.7</v>
      </c>
      <c r="F10" s="142"/>
      <c r="G10" s="143"/>
      <c r="H10" s="140" t="s">
        <v>79</v>
      </c>
      <c r="I10" s="144"/>
      <c r="J10" s="141"/>
      <c r="K10" s="83" t="s">
        <v>302</v>
      </c>
      <c r="L10" s="84"/>
      <c r="M10" s="148"/>
      <c r="N10" s="149"/>
      <c r="O10" s="140" t="s">
        <v>19</v>
      </c>
      <c r="P10" s="141"/>
      <c r="Q10" s="105"/>
      <c r="R10" s="105"/>
      <c r="S10" s="98"/>
      <c r="T10" s="86"/>
      <c r="U10" s="106" t="s">
        <v>78</v>
      </c>
      <c r="V10" s="107"/>
      <c r="W10" s="108"/>
      <c r="X10" s="70"/>
      <c r="Y10" s="70"/>
      <c r="Z10" s="70" t="s">
        <v>307</v>
      </c>
      <c r="AA10" s="105"/>
      <c r="AB10" s="105"/>
      <c r="AD10" s="41"/>
    </row>
    <row r="11" spans="2:37" ht="19.05" customHeight="1">
      <c r="B11" s="140" t="s">
        <v>77</v>
      </c>
      <c r="C11" s="144"/>
      <c r="D11" s="141"/>
      <c r="E11" s="83" t="s">
        <v>298</v>
      </c>
      <c r="F11" s="171"/>
      <c r="G11" s="84"/>
      <c r="H11" s="140" t="s">
        <v>76</v>
      </c>
      <c r="I11" s="144"/>
      <c r="J11" s="141"/>
      <c r="K11" s="83" t="s">
        <v>302</v>
      </c>
      <c r="L11" s="84"/>
      <c r="M11" s="172" t="s">
        <v>75</v>
      </c>
      <c r="N11" s="173"/>
      <c r="O11" s="140" t="s">
        <v>74</v>
      </c>
      <c r="P11" s="141"/>
      <c r="Q11" s="174" t="s">
        <v>305</v>
      </c>
      <c r="R11" s="174"/>
      <c r="S11" s="98"/>
      <c r="T11" s="42" t="s">
        <v>73</v>
      </c>
      <c r="U11" s="106" t="s">
        <v>72</v>
      </c>
      <c r="V11" s="107"/>
      <c r="W11" s="108"/>
      <c r="X11" s="70"/>
      <c r="Y11" s="70"/>
      <c r="Z11" s="70" t="s">
        <v>307</v>
      </c>
      <c r="AA11" s="105"/>
      <c r="AB11" s="105"/>
      <c r="AD11" s="41"/>
    </row>
    <row r="12" spans="2:37" ht="19.05" customHeight="1">
      <c r="B12" s="140" t="s">
        <v>71</v>
      </c>
      <c r="C12" s="144"/>
      <c r="D12" s="141"/>
      <c r="E12" s="83"/>
      <c r="F12" s="171"/>
      <c r="G12" s="27" t="s">
        <v>32</v>
      </c>
      <c r="H12" s="173" t="s">
        <v>70</v>
      </c>
      <c r="I12" s="97" t="s">
        <v>69</v>
      </c>
      <c r="J12" s="31" t="s">
        <v>60</v>
      </c>
      <c r="K12" s="83" t="s">
        <v>303</v>
      </c>
      <c r="L12" s="84"/>
      <c r="M12" s="148"/>
      <c r="N12" s="149"/>
      <c r="O12" s="140" t="s">
        <v>19</v>
      </c>
      <c r="P12" s="141"/>
      <c r="Q12" s="176"/>
      <c r="R12" s="176"/>
      <c r="S12" s="98"/>
      <c r="T12" s="85" t="s">
        <v>57</v>
      </c>
      <c r="U12" s="106" t="s">
        <v>56</v>
      </c>
      <c r="V12" s="107"/>
      <c r="W12" s="108"/>
      <c r="X12" s="70"/>
      <c r="Y12" s="70"/>
      <c r="Z12" s="70" t="s">
        <v>307</v>
      </c>
      <c r="AA12" s="105"/>
      <c r="AB12" s="105"/>
      <c r="AD12" s="41"/>
    </row>
    <row r="13" spans="2:37" ht="19.05" customHeight="1">
      <c r="B13" s="167" t="s">
        <v>68</v>
      </c>
      <c r="C13" s="177"/>
      <c r="D13" s="178"/>
      <c r="E13" s="83">
        <v>48.17</v>
      </c>
      <c r="F13" s="171"/>
      <c r="G13" s="27" t="s">
        <v>236</v>
      </c>
      <c r="H13" s="147"/>
      <c r="I13" s="175"/>
      <c r="J13" s="31" t="s">
        <v>54</v>
      </c>
      <c r="K13" s="70">
        <v>0</v>
      </c>
      <c r="L13" s="29" t="s">
        <v>67</v>
      </c>
      <c r="M13" s="179" t="s">
        <v>66</v>
      </c>
      <c r="N13" s="180"/>
      <c r="O13" s="181"/>
      <c r="P13" s="21" t="s">
        <v>65</v>
      </c>
      <c r="Q13" s="24" t="s">
        <v>64</v>
      </c>
      <c r="R13" s="21" t="s">
        <v>19</v>
      </c>
      <c r="S13" s="98"/>
      <c r="T13" s="86"/>
      <c r="U13" s="106" t="s">
        <v>130</v>
      </c>
      <c r="V13" s="107"/>
      <c r="W13" s="108"/>
      <c r="X13" s="70"/>
      <c r="Y13" s="70"/>
      <c r="Z13" s="70" t="s">
        <v>307</v>
      </c>
      <c r="AA13" s="105"/>
      <c r="AB13" s="105"/>
      <c r="AD13" s="41"/>
      <c r="AF13" s="11"/>
      <c r="AG13" s="10"/>
      <c r="AH13" s="10"/>
      <c r="AI13" s="10"/>
      <c r="AJ13" s="12"/>
      <c r="AK13" s="8"/>
    </row>
    <row r="14" spans="2:37" ht="19.05" customHeight="1">
      <c r="B14" s="167" t="s">
        <v>63</v>
      </c>
      <c r="C14" s="177"/>
      <c r="D14" s="178"/>
      <c r="E14" s="182">
        <v>4646</v>
      </c>
      <c r="F14" s="183"/>
      <c r="G14" s="20" t="s">
        <v>62</v>
      </c>
      <c r="H14" s="147"/>
      <c r="I14" s="97" t="s">
        <v>61</v>
      </c>
      <c r="J14" s="31" t="s">
        <v>60</v>
      </c>
      <c r="K14" s="83" t="s">
        <v>303</v>
      </c>
      <c r="L14" s="84"/>
      <c r="M14" s="97" t="s">
        <v>59</v>
      </c>
      <c r="N14" s="106" t="s">
        <v>58</v>
      </c>
      <c r="O14" s="108"/>
      <c r="P14" s="71" t="s">
        <v>315</v>
      </c>
      <c r="Q14" s="70">
        <v>52</v>
      </c>
      <c r="R14" s="68"/>
      <c r="S14" s="98"/>
      <c r="T14" s="85" t="s">
        <v>47</v>
      </c>
      <c r="U14" s="106" t="s">
        <v>131</v>
      </c>
      <c r="V14" s="107"/>
      <c r="W14" s="108"/>
      <c r="X14" s="70"/>
      <c r="Y14" s="70"/>
      <c r="Z14" s="70" t="s">
        <v>307</v>
      </c>
      <c r="AA14" s="105"/>
      <c r="AB14" s="105"/>
      <c r="AD14" s="41"/>
      <c r="AF14" s="11"/>
      <c r="AG14" s="10"/>
      <c r="AH14" s="10"/>
      <c r="AI14" s="10"/>
      <c r="AJ14" s="12"/>
      <c r="AK14" s="8"/>
    </row>
    <row r="15" spans="2:37" ht="19.05" customHeight="1">
      <c r="B15" s="34"/>
      <c r="C15" s="140" t="s">
        <v>55</v>
      </c>
      <c r="D15" s="141"/>
      <c r="E15" s="83">
        <v>9.25</v>
      </c>
      <c r="F15" s="171"/>
      <c r="G15" s="27" t="s">
        <v>32</v>
      </c>
      <c r="H15" s="149"/>
      <c r="I15" s="175"/>
      <c r="J15" s="33" t="s">
        <v>54</v>
      </c>
      <c r="K15" s="73">
        <v>0</v>
      </c>
      <c r="L15" s="35" t="s">
        <v>53</v>
      </c>
      <c r="M15" s="98"/>
      <c r="N15" s="106" t="s">
        <v>52</v>
      </c>
      <c r="O15" s="108"/>
      <c r="P15" s="71" t="s">
        <v>306</v>
      </c>
      <c r="Q15" s="70"/>
      <c r="R15" s="68"/>
      <c r="S15" s="98"/>
      <c r="T15" s="90"/>
      <c r="U15" s="91" t="s">
        <v>45</v>
      </c>
      <c r="V15" s="92"/>
      <c r="W15" s="93"/>
      <c r="X15" s="74"/>
      <c r="Y15" s="70"/>
      <c r="Z15" s="70"/>
      <c r="AA15" s="105"/>
      <c r="AB15" s="105"/>
      <c r="AD15" s="41"/>
      <c r="AF15" s="11"/>
      <c r="AG15" s="10"/>
      <c r="AH15" s="10"/>
      <c r="AI15" s="10"/>
      <c r="AJ15" s="12"/>
      <c r="AK15" s="8"/>
    </row>
    <row r="16" spans="2:37" ht="19.05" customHeight="1">
      <c r="B16" s="98" t="s">
        <v>51</v>
      </c>
      <c r="C16" s="167" t="s">
        <v>50</v>
      </c>
      <c r="D16" s="178"/>
      <c r="E16" s="83">
        <v>3.5</v>
      </c>
      <c r="F16" s="171"/>
      <c r="G16" s="23" t="s">
        <v>32</v>
      </c>
      <c r="H16" s="97" t="s">
        <v>49</v>
      </c>
      <c r="I16" s="140" t="s">
        <v>35</v>
      </c>
      <c r="J16" s="141"/>
      <c r="K16" s="70">
        <v>30</v>
      </c>
      <c r="L16" s="29" t="s">
        <v>27</v>
      </c>
      <c r="M16" s="98"/>
      <c r="N16" s="106" t="s">
        <v>48</v>
      </c>
      <c r="O16" s="108"/>
      <c r="P16" s="71"/>
      <c r="Q16" s="70"/>
      <c r="R16" s="68"/>
      <c r="S16" s="98"/>
      <c r="T16" s="90"/>
      <c r="U16" s="94"/>
      <c r="V16" s="95"/>
      <c r="W16" s="96"/>
      <c r="X16" s="70"/>
      <c r="Y16" s="70"/>
      <c r="Z16" s="70"/>
      <c r="AA16" s="105"/>
      <c r="AB16" s="105"/>
      <c r="AD16" s="41"/>
      <c r="AF16" s="11"/>
      <c r="AG16" s="10"/>
      <c r="AH16" s="10"/>
      <c r="AI16" s="10"/>
      <c r="AJ16" s="12"/>
      <c r="AK16" s="8"/>
    </row>
    <row r="17" spans="2:37" ht="19.05" customHeight="1">
      <c r="B17" s="98"/>
      <c r="C17" s="110"/>
      <c r="D17" s="112"/>
      <c r="E17" s="83">
        <v>3.5</v>
      </c>
      <c r="F17" s="171"/>
      <c r="G17" s="23" t="s">
        <v>32</v>
      </c>
      <c r="H17" s="98"/>
      <c r="I17" s="167" t="s">
        <v>31</v>
      </c>
      <c r="J17" s="178"/>
      <c r="K17" s="70">
        <v>30</v>
      </c>
      <c r="L17" s="29" t="s">
        <v>27</v>
      </c>
      <c r="M17" s="98"/>
      <c r="N17" s="106" t="s">
        <v>46</v>
      </c>
      <c r="O17" s="108"/>
      <c r="P17" s="71"/>
      <c r="Q17" s="70"/>
      <c r="R17" s="68"/>
      <c r="S17" s="98"/>
      <c r="T17" s="90"/>
      <c r="U17" s="106" t="s">
        <v>41</v>
      </c>
      <c r="V17" s="107"/>
      <c r="W17" s="108"/>
      <c r="X17" s="70"/>
      <c r="Y17" s="70"/>
      <c r="Z17" s="71" t="s">
        <v>307</v>
      </c>
      <c r="AA17" s="83"/>
      <c r="AB17" s="84"/>
      <c r="AD17" s="41"/>
      <c r="AF17" s="11"/>
      <c r="AG17" s="10"/>
      <c r="AH17" s="10"/>
      <c r="AI17" s="10"/>
      <c r="AJ17" s="9"/>
      <c r="AK17" s="8"/>
    </row>
    <row r="18" spans="2:37" ht="19.05" customHeight="1">
      <c r="B18" s="32"/>
      <c r="C18" s="140" t="s">
        <v>44</v>
      </c>
      <c r="D18" s="141"/>
      <c r="E18" s="83">
        <v>2.25</v>
      </c>
      <c r="F18" s="171"/>
      <c r="G18" s="23" t="s">
        <v>32</v>
      </c>
      <c r="H18" s="98"/>
      <c r="I18" s="110"/>
      <c r="J18" s="112"/>
      <c r="K18" s="70">
        <v>30</v>
      </c>
      <c r="L18" s="29" t="s">
        <v>43</v>
      </c>
      <c r="M18" s="98"/>
      <c r="N18" s="106" t="s">
        <v>42</v>
      </c>
      <c r="O18" s="108"/>
      <c r="P18" s="71"/>
      <c r="Q18" s="70"/>
      <c r="R18" s="68"/>
      <c r="S18" s="98"/>
      <c r="T18" s="90"/>
      <c r="U18" s="94" t="s">
        <v>38</v>
      </c>
      <c r="V18" s="95"/>
      <c r="W18" s="96"/>
      <c r="X18" s="75"/>
      <c r="Y18" s="75"/>
      <c r="Z18" s="72" t="s">
        <v>307</v>
      </c>
      <c r="AA18" s="105"/>
      <c r="AB18" s="105"/>
      <c r="AD18" s="41"/>
      <c r="AF18" s="11"/>
      <c r="AG18" s="10"/>
      <c r="AH18" s="10"/>
      <c r="AI18" s="10"/>
      <c r="AJ18" s="9"/>
      <c r="AK18" s="8"/>
    </row>
    <row r="19" spans="2:37" ht="19.05" customHeight="1">
      <c r="B19" s="98" t="s">
        <v>40</v>
      </c>
      <c r="C19" s="110" t="s">
        <v>39</v>
      </c>
      <c r="D19" s="112"/>
      <c r="E19" s="83">
        <v>4.5</v>
      </c>
      <c r="F19" s="171"/>
      <c r="G19" s="26" t="s">
        <v>32</v>
      </c>
      <c r="H19" s="175"/>
      <c r="I19" s="140" t="s">
        <v>28</v>
      </c>
      <c r="J19" s="141"/>
      <c r="K19" s="70" t="s">
        <v>299</v>
      </c>
      <c r="L19" s="29" t="s">
        <v>27</v>
      </c>
      <c r="M19" s="98"/>
      <c r="N19" s="106"/>
      <c r="O19" s="108"/>
      <c r="P19" s="71"/>
      <c r="Q19" s="70"/>
      <c r="R19" s="68"/>
      <c r="S19" s="98"/>
      <c r="T19" s="85" t="s">
        <v>34</v>
      </c>
      <c r="U19" s="106" t="s">
        <v>132</v>
      </c>
      <c r="V19" s="107"/>
      <c r="W19" s="108"/>
      <c r="X19" s="75"/>
      <c r="Y19" s="75"/>
      <c r="Z19" s="70" t="s">
        <v>307</v>
      </c>
      <c r="AA19" s="105"/>
      <c r="AB19" s="105"/>
      <c r="AD19" s="41"/>
    </row>
    <row r="20" spans="2:37" ht="19.05" customHeight="1">
      <c r="B20" s="98"/>
      <c r="C20" s="140" t="s">
        <v>37</v>
      </c>
      <c r="D20" s="141"/>
      <c r="E20" s="83">
        <v>6.06</v>
      </c>
      <c r="F20" s="171"/>
      <c r="G20" s="27" t="s">
        <v>32</v>
      </c>
      <c r="H20" s="97" t="s">
        <v>36</v>
      </c>
      <c r="I20" s="140" t="s">
        <v>35</v>
      </c>
      <c r="J20" s="141"/>
      <c r="K20" s="75">
        <v>485</v>
      </c>
      <c r="L20" s="36" t="s">
        <v>27</v>
      </c>
      <c r="M20" s="98"/>
      <c r="N20" s="106"/>
      <c r="O20" s="108"/>
      <c r="P20" s="71"/>
      <c r="Q20" s="68"/>
      <c r="R20" s="68"/>
      <c r="S20" s="98"/>
      <c r="T20" s="90"/>
      <c r="U20" s="106" t="s">
        <v>30</v>
      </c>
      <c r="V20" s="107"/>
      <c r="W20" s="108"/>
      <c r="X20" s="75"/>
      <c r="Y20" s="75"/>
      <c r="Z20" s="70" t="s">
        <v>307</v>
      </c>
      <c r="AA20" s="105"/>
      <c r="AB20" s="105"/>
      <c r="AD20" s="41"/>
    </row>
    <row r="21" spans="2:37" ht="19.05" customHeight="1">
      <c r="B21" s="175"/>
      <c r="C21" s="140" t="s">
        <v>33</v>
      </c>
      <c r="D21" s="141"/>
      <c r="E21" s="83">
        <v>4.9800000000000004</v>
      </c>
      <c r="F21" s="171"/>
      <c r="G21" s="27" t="s">
        <v>32</v>
      </c>
      <c r="H21" s="98"/>
      <c r="I21" s="140" t="s">
        <v>31</v>
      </c>
      <c r="J21" s="141"/>
      <c r="K21" s="70">
        <v>485</v>
      </c>
      <c r="L21" s="28" t="s">
        <v>27</v>
      </c>
      <c r="M21" s="98"/>
      <c r="N21" s="106"/>
      <c r="O21" s="108"/>
      <c r="P21" s="71"/>
      <c r="Q21" s="68"/>
      <c r="R21" s="68"/>
      <c r="S21" s="98"/>
      <c r="T21" s="90"/>
      <c r="U21" s="106" t="s">
        <v>26</v>
      </c>
      <c r="V21" s="107"/>
      <c r="W21" s="108"/>
      <c r="X21" s="75"/>
      <c r="Y21" s="75"/>
      <c r="Z21" s="70" t="s">
        <v>307</v>
      </c>
      <c r="AA21" s="105"/>
      <c r="AB21" s="105"/>
      <c r="AD21" s="41"/>
    </row>
    <row r="22" spans="2:37" ht="19.05" customHeight="1">
      <c r="B22" s="33"/>
      <c r="C22" s="37" t="s">
        <v>29</v>
      </c>
      <c r="D22" s="38"/>
      <c r="E22" s="184" t="s">
        <v>299</v>
      </c>
      <c r="F22" s="184"/>
      <c r="G22" s="184"/>
      <c r="H22" s="175"/>
      <c r="I22" s="140" t="s">
        <v>28</v>
      </c>
      <c r="J22" s="141"/>
      <c r="K22" s="73" t="s">
        <v>299</v>
      </c>
      <c r="L22" s="35" t="s">
        <v>27</v>
      </c>
      <c r="M22" s="87"/>
      <c r="N22" s="88"/>
      <c r="O22" s="88"/>
      <c r="P22" s="89"/>
      <c r="Q22" s="87"/>
      <c r="R22" s="89"/>
      <c r="S22" s="98"/>
      <c r="T22" s="90"/>
      <c r="U22" s="106" t="s">
        <v>133</v>
      </c>
      <c r="V22" s="107"/>
      <c r="W22" s="108"/>
      <c r="X22" s="75"/>
      <c r="Y22" s="75"/>
      <c r="Z22" s="70" t="s">
        <v>307</v>
      </c>
      <c r="AA22" s="105"/>
      <c r="AB22" s="105"/>
      <c r="AD22" s="41"/>
    </row>
    <row r="23" spans="2:37" ht="19.05" customHeight="1">
      <c r="B23" s="98" t="s">
        <v>25</v>
      </c>
      <c r="C23" s="37" t="s">
        <v>24</v>
      </c>
      <c r="D23" s="38"/>
      <c r="E23" s="189" t="s">
        <v>299</v>
      </c>
      <c r="F23" s="189"/>
      <c r="G23" s="189"/>
      <c r="H23" s="97" t="s">
        <v>23</v>
      </c>
      <c r="I23" s="140" t="s">
        <v>22</v>
      </c>
      <c r="J23" s="141"/>
      <c r="K23" s="140" t="s">
        <v>21</v>
      </c>
      <c r="L23" s="141"/>
      <c r="M23" s="106" t="s">
        <v>20</v>
      </c>
      <c r="N23" s="107"/>
      <c r="O23" s="107"/>
      <c r="P23" s="108"/>
      <c r="Q23" s="106" t="s">
        <v>19</v>
      </c>
      <c r="R23" s="108"/>
      <c r="S23" s="99" t="s">
        <v>135</v>
      </c>
      <c r="T23" s="100"/>
      <c r="U23" s="106" t="s">
        <v>134</v>
      </c>
      <c r="V23" s="107"/>
      <c r="W23" s="108"/>
      <c r="X23" s="75"/>
      <c r="Y23" s="75"/>
      <c r="Z23" s="70" t="s">
        <v>307</v>
      </c>
      <c r="AA23" s="105"/>
      <c r="AB23" s="105"/>
      <c r="AD23" s="41"/>
    </row>
    <row r="24" spans="2:37" ht="19.05" customHeight="1">
      <c r="B24" s="98"/>
      <c r="C24" s="97" t="s">
        <v>18</v>
      </c>
      <c r="D24" s="106" t="s">
        <v>17</v>
      </c>
      <c r="E24" s="107"/>
      <c r="F24" s="185" t="s">
        <v>299</v>
      </c>
      <c r="G24" s="186"/>
      <c r="H24" s="98"/>
      <c r="I24" s="83"/>
      <c r="J24" s="84"/>
      <c r="K24" s="83"/>
      <c r="L24" s="84"/>
      <c r="M24" s="83"/>
      <c r="N24" s="171"/>
      <c r="O24" s="171"/>
      <c r="P24" s="84"/>
      <c r="Q24" s="83"/>
      <c r="R24" s="84"/>
      <c r="S24" s="101"/>
      <c r="T24" s="102"/>
      <c r="U24" s="106"/>
      <c r="V24" s="107"/>
      <c r="W24" s="108"/>
      <c r="X24" s="70"/>
      <c r="Y24" s="70"/>
      <c r="Z24" s="70"/>
      <c r="AA24" s="105"/>
      <c r="AB24" s="105"/>
      <c r="AD24" s="41"/>
    </row>
    <row r="25" spans="2:37" ht="19.05" customHeight="1">
      <c r="B25" s="98"/>
      <c r="C25" s="98"/>
      <c r="D25" s="187" t="s">
        <v>16</v>
      </c>
      <c r="E25" s="188"/>
      <c r="F25" s="185" t="s">
        <v>299</v>
      </c>
      <c r="G25" s="186"/>
      <c r="H25" s="98"/>
      <c r="I25" s="83"/>
      <c r="J25" s="84"/>
      <c r="K25" s="83"/>
      <c r="L25" s="84"/>
      <c r="M25" s="83"/>
      <c r="N25" s="171"/>
      <c r="O25" s="171"/>
      <c r="P25" s="84"/>
      <c r="Q25" s="83"/>
      <c r="R25" s="84"/>
      <c r="S25" s="101"/>
      <c r="T25" s="102"/>
      <c r="U25" s="106"/>
      <c r="V25" s="107"/>
      <c r="W25" s="108"/>
      <c r="X25" s="70"/>
      <c r="Y25" s="70"/>
      <c r="Z25" s="70"/>
      <c r="AA25" s="105"/>
      <c r="AB25" s="105"/>
      <c r="AD25" s="41"/>
    </row>
    <row r="26" spans="2:37" ht="19.05" customHeight="1">
      <c r="B26" s="98"/>
      <c r="C26" s="98"/>
      <c r="D26" s="106" t="s">
        <v>15</v>
      </c>
      <c r="E26" s="107"/>
      <c r="F26" s="185" t="s">
        <v>299</v>
      </c>
      <c r="G26" s="186"/>
      <c r="H26" s="98"/>
      <c r="I26" s="83"/>
      <c r="J26" s="84"/>
      <c r="K26" s="83"/>
      <c r="L26" s="84"/>
      <c r="M26" s="83"/>
      <c r="N26" s="171"/>
      <c r="O26" s="171"/>
      <c r="P26" s="84"/>
      <c r="Q26" s="83"/>
      <c r="R26" s="84"/>
      <c r="S26" s="103"/>
      <c r="T26" s="104"/>
      <c r="U26" s="106"/>
      <c r="V26" s="107"/>
      <c r="W26" s="108"/>
      <c r="X26" s="70"/>
      <c r="Y26" s="70"/>
      <c r="Z26" s="70"/>
      <c r="AA26" s="105"/>
      <c r="AB26" s="105"/>
      <c r="AD26" s="41"/>
    </row>
    <row r="27" spans="2:37" ht="19.05" customHeight="1">
      <c r="B27" s="39"/>
      <c r="C27" s="175"/>
      <c r="D27" s="187" t="s">
        <v>14</v>
      </c>
      <c r="E27" s="188"/>
      <c r="F27" s="185" t="s">
        <v>299</v>
      </c>
      <c r="G27" s="186"/>
      <c r="H27" s="175"/>
      <c r="I27" s="83"/>
      <c r="J27" s="84"/>
      <c r="K27" s="83"/>
      <c r="L27" s="84"/>
      <c r="M27" s="83"/>
      <c r="N27" s="171"/>
      <c r="O27" s="171"/>
      <c r="P27" s="84"/>
      <c r="Q27" s="83"/>
      <c r="R27" s="84"/>
      <c r="S27" s="101" t="s">
        <v>13</v>
      </c>
      <c r="T27" s="102"/>
      <c r="U27" s="106" t="s">
        <v>12</v>
      </c>
      <c r="V27" s="107"/>
      <c r="W27" s="108"/>
      <c r="X27" s="70"/>
      <c r="Y27" s="70"/>
      <c r="Z27" s="70" t="s">
        <v>307</v>
      </c>
      <c r="AA27" s="105"/>
      <c r="AB27" s="105"/>
      <c r="AD27" s="41"/>
    </row>
    <row r="28" spans="2:37" ht="19.05" customHeight="1">
      <c r="B28" s="37" t="s">
        <v>11</v>
      </c>
      <c r="C28" s="40"/>
      <c r="D28" s="38"/>
      <c r="E28" s="190" t="s">
        <v>262</v>
      </c>
      <c r="F28" s="191"/>
      <c r="G28" s="191"/>
      <c r="H28" s="191"/>
      <c r="I28" s="191"/>
      <c r="J28" s="191"/>
      <c r="K28" s="192"/>
      <c r="L28" s="193"/>
      <c r="M28" s="193"/>
      <c r="N28" s="193"/>
      <c r="O28" s="193"/>
      <c r="P28" s="193"/>
      <c r="Q28" s="193"/>
      <c r="R28" s="194"/>
      <c r="S28" s="103"/>
      <c r="T28" s="104"/>
      <c r="U28" s="106" t="s">
        <v>10</v>
      </c>
      <c r="V28" s="107"/>
      <c r="W28" s="108"/>
      <c r="X28" s="70"/>
      <c r="Y28" s="70"/>
      <c r="Z28" s="70" t="s">
        <v>307</v>
      </c>
      <c r="AA28" s="105"/>
      <c r="AB28" s="105"/>
      <c r="AD28" s="41"/>
    </row>
    <row r="29" spans="2:37" ht="15" customHeight="1">
      <c r="B29" s="3"/>
      <c r="C29" s="3" t="s">
        <v>285</v>
      </c>
      <c r="D29" s="3"/>
      <c r="E29" s="3"/>
      <c r="F29" s="3"/>
      <c r="G29" s="3"/>
      <c r="H29" s="3"/>
      <c r="I29" s="3"/>
      <c r="J29" s="3"/>
      <c r="K29" s="3"/>
      <c r="L29" s="3"/>
      <c r="M29" s="3"/>
      <c r="N29" s="3"/>
      <c r="O29" s="3"/>
      <c r="P29" s="3"/>
      <c r="Q29" s="3"/>
      <c r="R29" s="3"/>
      <c r="S29" s="3"/>
      <c r="T29" s="3"/>
      <c r="U29" s="3"/>
      <c r="V29" s="3"/>
      <c r="W29" s="5"/>
      <c r="X29" s="5"/>
      <c r="Y29" s="5"/>
      <c r="Z29" s="3"/>
      <c r="AA29" s="3"/>
      <c r="AB29" s="3"/>
    </row>
    <row r="31" spans="2:37" s="1" customFormat="1" ht="18" customHeight="1">
      <c r="J31" s="3"/>
      <c r="W31" s="7"/>
      <c r="X31" s="7"/>
      <c r="Y31" s="7"/>
    </row>
  </sheetData>
  <dataConsolidate/>
  <mergeCells count="193">
    <mergeCell ref="U26:W26"/>
    <mergeCell ref="I27:J27"/>
    <mergeCell ref="K27:L27"/>
    <mergeCell ref="M27:P27"/>
    <mergeCell ref="Q27:R27"/>
    <mergeCell ref="S27:T28"/>
    <mergeCell ref="U27:W27"/>
    <mergeCell ref="AA27:AB27"/>
    <mergeCell ref="E28:J28"/>
    <mergeCell ref="K28:R28"/>
    <mergeCell ref="U28:W28"/>
    <mergeCell ref="AA28:AB28"/>
    <mergeCell ref="B19:B21"/>
    <mergeCell ref="D25:E25"/>
    <mergeCell ref="F25:G25"/>
    <mergeCell ref="I25:J25"/>
    <mergeCell ref="K25:L25"/>
    <mergeCell ref="B23:B26"/>
    <mergeCell ref="M25:P25"/>
    <mergeCell ref="M23:P23"/>
    <mergeCell ref="Q25:R25"/>
    <mergeCell ref="Q26:R26"/>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H10:J10"/>
    <mergeCell ref="K10:L10"/>
    <mergeCell ref="B9:B10"/>
    <mergeCell ref="C9:D9"/>
    <mergeCell ref="E9:G9"/>
    <mergeCell ref="H9:J9"/>
    <mergeCell ref="K9:L9"/>
    <mergeCell ref="O10:P10"/>
    <mergeCell ref="Q10:R10"/>
    <mergeCell ref="O9:P9"/>
    <mergeCell ref="Q9:R9"/>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J3:N4"/>
    <mergeCell ref="P3:Q4"/>
    <mergeCell ref="R3:V4"/>
    <mergeCell ref="Z3:AB3"/>
    <mergeCell ref="B4:C4"/>
    <mergeCell ref="D4:G4"/>
    <mergeCell ref="Z4:AB4"/>
    <mergeCell ref="W4:Y4"/>
    <mergeCell ref="W3:Y3"/>
    <mergeCell ref="W2:AB2"/>
    <mergeCell ref="S2:V2"/>
    <mergeCell ref="U5:W5"/>
    <mergeCell ref="Z5:AA5"/>
    <mergeCell ref="AA9:AB9"/>
    <mergeCell ref="U10:W10"/>
    <mergeCell ref="AA10:AB10"/>
    <mergeCell ref="T8:T10"/>
    <mergeCell ref="U8:W8"/>
    <mergeCell ref="AA8:AB8"/>
    <mergeCell ref="T7:W7"/>
    <mergeCell ref="AA7:AB7"/>
    <mergeCell ref="Q8:R8"/>
    <mergeCell ref="T12:T13"/>
    <mergeCell ref="X6:AB6"/>
    <mergeCell ref="X5:Y5"/>
    <mergeCell ref="T14:T18"/>
    <mergeCell ref="U15:W16"/>
    <mergeCell ref="S7:S22"/>
    <mergeCell ref="T19:T22"/>
    <mergeCell ref="S23:T26"/>
    <mergeCell ref="U18:W18"/>
    <mergeCell ref="AA14:AB14"/>
    <mergeCell ref="U19:W19"/>
    <mergeCell ref="AA18:AB18"/>
    <mergeCell ref="AA19:AB19"/>
    <mergeCell ref="U25:W25"/>
    <mergeCell ref="AA25:AB25"/>
    <mergeCell ref="Q22:R22"/>
    <mergeCell ref="U22:W22"/>
    <mergeCell ref="AA22:AB22"/>
    <mergeCell ref="U20:W20"/>
    <mergeCell ref="AA20:AB20"/>
    <mergeCell ref="Q23:R23"/>
    <mergeCell ref="U23:W23"/>
    <mergeCell ref="AA23:AB23"/>
  </mergeCells>
  <phoneticPr fontId="8"/>
  <dataValidations count="2">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2000000}">
          <x14:formula1>
            <xm:f>'(参考)リスト'!$C$6:$C$10</xm:f>
          </x14:formula1>
          <xm:sqref>E28:J28</xm:sqref>
        </x14:dataValidation>
        <x14:dataValidation type="list" allowBlank="1" showInputMessage="1" showErrorMessage="1" xr:uid="{00000000-0002-0000-0200-000003000000}">
          <x14:formula1>
            <xm:f>'(参考)リスト'!$D$6:$D$7</xm:f>
          </x14:formula1>
          <xm:sqref>Z3:AB3</xm:sqref>
        </x14:dataValidation>
        <x14:dataValidation type="list" allowBlank="1" showInputMessage="1" showErrorMessage="1" xr:uid="{00000000-0002-0000-0200-000004000000}">
          <x14:formula1>
            <xm:f>'(参考)リスト'!$E$6:$E$7</xm:f>
          </x14:formula1>
          <xm:sqref>Z4:AB4</xm:sqref>
        </x14:dataValidation>
        <x14:dataValidation type="list" allowBlank="1" showInputMessage="1" showErrorMessage="1" xr:uid="{00000000-0002-0000-0200-000005000000}">
          <x14:formula1>
            <xm:f>'(参考)リスト'!B6:B12</xm:f>
          </x14:formula1>
          <xm:sqref>X6:AB6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2:AN63"/>
  <sheetViews>
    <sheetView showGridLines="0" showZeros="0" view="pageBreakPreview" zoomScale="90" zoomScaleNormal="100" zoomScaleSheetLayoutView="90" workbookViewId="0"/>
  </sheetViews>
  <sheetFormatPr defaultColWidth="9" defaultRowHeight="12"/>
  <cols>
    <col min="1" max="1" width="1.6640625" style="4" customWidth="1"/>
    <col min="2" max="2" width="5.6640625" style="4" bestFit="1" customWidth="1"/>
    <col min="3" max="3" width="7" style="4" bestFit="1" customWidth="1"/>
    <col min="4" max="5" width="5.88671875" style="4" customWidth="1"/>
    <col min="6" max="14" width="4.109375" style="4" customWidth="1"/>
    <col min="15" max="26" width="4.44140625" style="4" customWidth="1"/>
    <col min="27" max="36" width="4.109375" style="4" customWidth="1"/>
    <col min="37" max="40" width="3.21875" style="4" customWidth="1"/>
    <col min="41" max="41" width="1.33203125" style="4" customWidth="1"/>
    <col min="42" max="16384" width="9" style="4"/>
  </cols>
  <sheetData>
    <row r="2" spans="2:40" ht="8.25" customHeight="1"/>
    <row r="3" spans="2:40" ht="25.05" customHeight="1">
      <c r="B3" s="265" t="s">
        <v>138</v>
      </c>
      <c r="C3" s="265"/>
      <c r="D3" s="265"/>
      <c r="E3" s="265"/>
      <c r="F3" s="265"/>
      <c r="G3" s="265"/>
      <c r="H3" s="265"/>
      <c r="I3" s="265"/>
      <c r="J3" s="265"/>
      <c r="K3" s="265"/>
      <c r="L3" s="265"/>
      <c r="M3" s="265"/>
      <c r="N3" s="265"/>
      <c r="O3" s="265"/>
      <c r="P3" s="265"/>
      <c r="Q3" s="265"/>
      <c r="R3" s="265"/>
      <c r="S3" s="265"/>
      <c r="T3" s="265"/>
      <c r="U3" s="265"/>
      <c r="V3" s="265"/>
      <c r="W3" s="265"/>
      <c r="X3" s="265"/>
      <c r="Y3" s="265"/>
      <c r="Z3" s="265"/>
      <c r="AA3" s="265"/>
      <c r="AB3" s="265"/>
      <c r="AC3" s="265"/>
      <c r="AD3" s="265"/>
      <c r="AE3" s="265"/>
      <c r="AF3" s="265"/>
      <c r="AG3" s="265"/>
      <c r="AH3" s="265"/>
      <c r="AI3" s="265"/>
      <c r="AJ3" s="265"/>
      <c r="AK3" s="265"/>
      <c r="AL3" s="265"/>
      <c r="AM3" s="265"/>
      <c r="AN3" s="265"/>
    </row>
    <row r="4" spans="2:40" ht="20.100000000000001" customHeight="1">
      <c r="B4" s="266" t="s">
        <v>126</v>
      </c>
      <c r="C4" s="266"/>
      <c r="D4" s="266"/>
      <c r="E4" s="267" t="s">
        <v>292</v>
      </c>
      <c r="F4" s="268"/>
      <c r="G4" s="268"/>
      <c r="H4" s="268"/>
      <c r="I4" s="269"/>
      <c r="J4" s="270" t="s">
        <v>125</v>
      </c>
      <c r="K4" s="270"/>
      <c r="L4" s="270"/>
      <c r="M4" s="271" t="s">
        <v>294</v>
      </c>
      <c r="N4" s="272"/>
      <c r="O4" s="272"/>
      <c r="P4" s="272"/>
      <c r="Q4" s="272"/>
      <c r="R4" s="273"/>
      <c r="S4" s="278" t="s">
        <v>97</v>
      </c>
      <c r="T4" s="278"/>
      <c r="U4" s="278"/>
      <c r="V4" s="278"/>
      <c r="W4" s="278"/>
      <c r="X4" s="278"/>
      <c r="Y4" s="213" t="s">
        <v>310</v>
      </c>
      <c r="Z4" s="214"/>
      <c r="AA4" s="214"/>
      <c r="AB4" s="214"/>
      <c r="AC4" s="214"/>
      <c r="AD4" s="215"/>
      <c r="AE4" s="219" t="s">
        <v>96</v>
      </c>
      <c r="AF4" s="219"/>
      <c r="AG4" s="219"/>
      <c r="AH4" s="219"/>
      <c r="AI4" s="212">
        <v>44952</v>
      </c>
      <c r="AJ4" s="212"/>
      <c r="AK4" s="212"/>
      <c r="AL4" s="212"/>
      <c r="AM4" s="212"/>
      <c r="AN4" s="212"/>
    </row>
    <row r="5" spans="2:40" ht="20.100000000000001" customHeight="1">
      <c r="B5" s="274" t="s">
        <v>0</v>
      </c>
      <c r="C5" s="274"/>
      <c r="D5" s="274"/>
      <c r="E5" s="275" t="s">
        <v>293</v>
      </c>
      <c r="F5" s="276"/>
      <c r="G5" s="276"/>
      <c r="H5" s="276"/>
      <c r="I5" s="277"/>
      <c r="J5" s="232" t="s">
        <v>1</v>
      </c>
      <c r="K5" s="232"/>
      <c r="L5" s="232"/>
      <c r="M5" s="271" t="s">
        <v>295</v>
      </c>
      <c r="N5" s="272"/>
      <c r="O5" s="272"/>
      <c r="P5" s="272"/>
      <c r="Q5" s="272"/>
      <c r="R5" s="273"/>
      <c r="S5" s="278"/>
      <c r="T5" s="278"/>
      <c r="U5" s="278"/>
      <c r="V5" s="278"/>
      <c r="W5" s="278"/>
      <c r="X5" s="278"/>
      <c r="Y5" s="216"/>
      <c r="Z5" s="217"/>
      <c r="AA5" s="217"/>
      <c r="AB5" s="217"/>
      <c r="AC5" s="217"/>
      <c r="AD5" s="218"/>
      <c r="AE5" s="219"/>
      <c r="AF5" s="219"/>
      <c r="AG5" s="219"/>
      <c r="AH5" s="219"/>
      <c r="AI5" s="212"/>
      <c r="AJ5" s="212"/>
      <c r="AK5" s="212"/>
      <c r="AL5" s="212"/>
      <c r="AM5" s="212"/>
      <c r="AN5" s="212"/>
    </row>
    <row r="6" spans="2:40" ht="13.5" customHeight="1">
      <c r="B6" s="231" t="s">
        <v>124</v>
      </c>
      <c r="C6" s="231" t="s">
        <v>123</v>
      </c>
      <c r="D6" s="243" t="s">
        <v>122</v>
      </c>
      <c r="E6" s="244"/>
      <c r="F6" s="247" t="s">
        <v>121</v>
      </c>
      <c r="G6" s="248"/>
      <c r="H6" s="248"/>
      <c r="I6" s="248"/>
      <c r="J6" s="249"/>
      <c r="K6" s="253" t="s">
        <v>120</v>
      </c>
      <c r="L6" s="254"/>
      <c r="M6" s="254"/>
      <c r="N6" s="255"/>
      <c r="O6" s="205" t="s">
        <v>119</v>
      </c>
      <c r="P6" s="206"/>
      <c r="Q6" s="206"/>
      <c r="R6" s="206"/>
      <c r="S6" s="201"/>
      <c r="T6" s="201"/>
      <c r="U6" s="201"/>
      <c r="V6" s="201"/>
      <c r="W6" s="201"/>
      <c r="X6" s="201"/>
      <c r="Y6" s="201"/>
      <c r="Z6" s="201"/>
      <c r="AA6" s="201"/>
      <c r="AB6" s="201"/>
      <c r="AC6" s="201"/>
      <c r="AD6" s="202"/>
      <c r="AE6" s="259" t="s">
        <v>118</v>
      </c>
      <c r="AF6" s="260"/>
      <c r="AG6" s="260"/>
      <c r="AH6" s="260"/>
      <c r="AI6" s="260"/>
      <c r="AJ6" s="261"/>
      <c r="AK6" s="201" t="s">
        <v>117</v>
      </c>
      <c r="AL6" s="201"/>
      <c r="AM6" s="201"/>
      <c r="AN6" s="202"/>
    </row>
    <row r="7" spans="2:40" ht="13.5" customHeight="1">
      <c r="B7" s="231"/>
      <c r="C7" s="233"/>
      <c r="D7" s="245"/>
      <c r="E7" s="246"/>
      <c r="F7" s="250"/>
      <c r="G7" s="251"/>
      <c r="H7" s="251"/>
      <c r="I7" s="251"/>
      <c r="J7" s="252"/>
      <c r="K7" s="256"/>
      <c r="L7" s="257"/>
      <c r="M7" s="257"/>
      <c r="N7" s="258"/>
      <c r="O7" s="219" t="str">
        <f>'様式A-1'!T8</f>
        <v>通報設備</v>
      </c>
      <c r="P7" s="219"/>
      <c r="Q7" s="219"/>
      <c r="R7" s="62" t="str">
        <f>'様式A-1'!T11</f>
        <v>警報設備</v>
      </c>
      <c r="S7" s="219" t="str">
        <f>'様式A-1'!T12</f>
        <v>消火設備</v>
      </c>
      <c r="T7" s="219"/>
      <c r="U7" s="219" t="str">
        <f>'様式A-1'!T14</f>
        <v>避難誘導設備</v>
      </c>
      <c r="V7" s="219"/>
      <c r="W7" s="219"/>
      <c r="X7" s="219"/>
      <c r="Y7" s="209" t="str">
        <f>'様式A-1'!T19</f>
        <v>その他の設備</v>
      </c>
      <c r="Z7" s="210"/>
      <c r="AA7" s="210"/>
      <c r="AB7" s="211"/>
      <c r="AC7" s="197" t="s">
        <v>105</v>
      </c>
      <c r="AD7" s="198"/>
      <c r="AE7" s="262"/>
      <c r="AF7" s="263"/>
      <c r="AG7" s="263"/>
      <c r="AH7" s="263"/>
      <c r="AI7" s="263"/>
      <c r="AJ7" s="264"/>
      <c r="AK7" s="201"/>
      <c r="AL7" s="201"/>
      <c r="AM7" s="201"/>
      <c r="AN7" s="202"/>
    </row>
    <row r="8" spans="2:40" ht="13.5" customHeight="1">
      <c r="B8" s="232"/>
      <c r="C8" s="234"/>
      <c r="D8" s="15" t="s">
        <v>116</v>
      </c>
      <c r="E8" s="14" t="s">
        <v>115</v>
      </c>
      <c r="F8" s="232" t="s">
        <v>114</v>
      </c>
      <c r="G8" s="232"/>
      <c r="H8" s="232"/>
      <c r="I8" s="227" t="s">
        <v>113</v>
      </c>
      <c r="J8" s="227" t="s">
        <v>112</v>
      </c>
      <c r="K8" s="227" t="s">
        <v>111</v>
      </c>
      <c r="L8" s="229" t="s">
        <v>110</v>
      </c>
      <c r="M8" s="197" t="s">
        <v>105</v>
      </c>
      <c r="N8" s="235"/>
      <c r="O8" s="223" t="str">
        <f>'様式A-1'!U8</f>
        <v>通話型通報設備</v>
      </c>
      <c r="P8" s="223" t="str">
        <f>'様式A-1'!U9</f>
        <v>操作型通報設備</v>
      </c>
      <c r="Q8" s="223" t="str">
        <f>'様式A-1'!U10</f>
        <v>自動通報設備</v>
      </c>
      <c r="R8" s="223" t="str">
        <f>'様式A-1'!U11</f>
        <v>非常警報設備</v>
      </c>
      <c r="S8" s="225" t="str">
        <f>'様式A-1'!U12</f>
        <v>消 火 器</v>
      </c>
      <c r="T8" s="225" t="str">
        <f>'様式A-1'!U13</f>
        <v>消火栓設備</v>
      </c>
      <c r="U8" s="225" t="str">
        <f>'様式A-1'!U14</f>
        <v>誘導表示設備</v>
      </c>
      <c r="V8" s="223" t="str">
        <f>'様式A-1'!U15</f>
        <v>避難情報提供設備</v>
      </c>
      <c r="W8" s="225" t="str">
        <f>'様式A-1'!U17</f>
        <v>避難通路</v>
      </c>
      <c r="X8" s="225" t="str">
        <f>'様式A-1'!U18</f>
        <v>排煙設備</v>
      </c>
      <c r="Y8" s="223" t="str">
        <f>'様式A-1'!U19</f>
        <v>給水栓設備</v>
      </c>
      <c r="Z8" s="223" t="str">
        <f>'様式A-1'!U20</f>
        <v>無線通信補助設備</v>
      </c>
      <c r="AA8" s="223" t="str">
        <f>'様式A-1'!U21</f>
        <v>水噴霧設備</v>
      </c>
      <c r="AB8" s="225" t="str">
        <f>'様式A-1'!U22</f>
        <v>監視設備</v>
      </c>
      <c r="AC8" s="207"/>
      <c r="AD8" s="208"/>
      <c r="AE8" s="237" t="s">
        <v>109</v>
      </c>
      <c r="AF8" s="239" t="s">
        <v>108</v>
      </c>
      <c r="AG8" s="239" t="s">
        <v>107</v>
      </c>
      <c r="AH8" s="241" t="s">
        <v>106</v>
      </c>
      <c r="AI8" s="197" t="s">
        <v>105</v>
      </c>
      <c r="AJ8" s="198"/>
      <c r="AK8" s="201"/>
      <c r="AL8" s="201"/>
      <c r="AM8" s="201"/>
      <c r="AN8" s="202"/>
    </row>
    <row r="9" spans="2:40">
      <c r="B9" s="232"/>
      <c r="C9" s="30" t="s">
        <v>104</v>
      </c>
      <c r="D9" s="13" t="s">
        <v>103</v>
      </c>
      <c r="E9" s="13" t="s">
        <v>102</v>
      </c>
      <c r="F9" s="232"/>
      <c r="G9" s="232"/>
      <c r="H9" s="232"/>
      <c r="I9" s="228"/>
      <c r="J9" s="228"/>
      <c r="K9" s="228"/>
      <c r="L9" s="230"/>
      <c r="M9" s="236"/>
      <c r="N9" s="204"/>
      <c r="O9" s="224"/>
      <c r="P9" s="224"/>
      <c r="Q9" s="224"/>
      <c r="R9" s="224"/>
      <c r="S9" s="226"/>
      <c r="T9" s="226"/>
      <c r="U9" s="226"/>
      <c r="V9" s="224"/>
      <c r="W9" s="226"/>
      <c r="X9" s="226"/>
      <c r="Y9" s="224"/>
      <c r="Z9" s="224"/>
      <c r="AA9" s="224"/>
      <c r="AB9" s="226"/>
      <c r="AC9" s="199"/>
      <c r="AD9" s="200"/>
      <c r="AE9" s="238"/>
      <c r="AF9" s="240"/>
      <c r="AG9" s="240"/>
      <c r="AH9" s="242"/>
      <c r="AI9" s="199"/>
      <c r="AJ9" s="200"/>
      <c r="AK9" s="203"/>
      <c r="AL9" s="203"/>
      <c r="AM9" s="203"/>
      <c r="AN9" s="204"/>
    </row>
    <row r="10" spans="2:40" ht="13.5" customHeight="1">
      <c r="B10" s="76" t="s">
        <v>308</v>
      </c>
      <c r="C10" s="77">
        <v>0</v>
      </c>
      <c r="D10" s="77">
        <v>0</v>
      </c>
      <c r="E10" s="77">
        <v>0</v>
      </c>
      <c r="F10" s="195" t="s">
        <v>313</v>
      </c>
      <c r="G10" s="109"/>
      <c r="H10" s="109"/>
      <c r="I10" s="78"/>
      <c r="J10" s="71"/>
      <c r="K10" s="78"/>
      <c r="L10" s="78"/>
      <c r="M10" s="196"/>
      <c r="N10" s="89"/>
      <c r="O10" s="78"/>
      <c r="P10" s="78"/>
      <c r="Q10" s="78"/>
      <c r="R10" s="78"/>
      <c r="S10" s="78"/>
      <c r="T10" s="78"/>
      <c r="U10" s="78"/>
      <c r="V10" s="78"/>
      <c r="W10" s="78"/>
      <c r="X10" s="78"/>
      <c r="Y10" s="78"/>
      <c r="Z10" s="78"/>
      <c r="AA10" s="79"/>
      <c r="AB10" s="80"/>
      <c r="AC10" s="195"/>
      <c r="AD10" s="195"/>
      <c r="AE10" s="78"/>
      <c r="AF10" s="78"/>
      <c r="AG10" s="79"/>
      <c r="AH10" s="80"/>
      <c r="AI10" s="69"/>
      <c r="AJ10" s="81"/>
      <c r="AK10" s="220"/>
      <c r="AL10" s="221"/>
      <c r="AM10" s="221"/>
      <c r="AN10" s="222"/>
    </row>
    <row r="11" spans="2:40" ht="13.5" customHeight="1">
      <c r="B11" s="76">
        <v>1</v>
      </c>
      <c r="C11" s="77">
        <v>7.3</v>
      </c>
      <c r="D11" s="77">
        <v>0</v>
      </c>
      <c r="E11" s="77">
        <v>7.3</v>
      </c>
      <c r="F11" s="195"/>
      <c r="G11" s="109"/>
      <c r="H11" s="109"/>
      <c r="I11" s="78"/>
      <c r="J11" s="71"/>
      <c r="K11" s="78" t="s">
        <v>312</v>
      </c>
      <c r="L11" s="78"/>
      <c r="M11" s="196"/>
      <c r="N11" s="89"/>
      <c r="O11" s="78"/>
      <c r="P11" s="78"/>
      <c r="Q11" s="78"/>
      <c r="R11" s="78"/>
      <c r="S11" s="78"/>
      <c r="T11" s="78"/>
      <c r="U11" s="78"/>
      <c r="V11" s="78"/>
      <c r="W11" s="78"/>
      <c r="X11" s="78"/>
      <c r="Y11" s="78"/>
      <c r="Z11" s="78"/>
      <c r="AA11" s="79"/>
      <c r="AB11" s="80"/>
      <c r="AC11" s="195"/>
      <c r="AD11" s="195"/>
      <c r="AE11" s="78"/>
      <c r="AF11" s="78"/>
      <c r="AG11" s="79"/>
      <c r="AH11" s="80"/>
      <c r="AI11" s="69"/>
      <c r="AJ11" s="81"/>
      <c r="AK11" s="220"/>
      <c r="AL11" s="221"/>
      <c r="AM11" s="221"/>
      <c r="AN11" s="222"/>
    </row>
    <row r="12" spans="2:40" ht="13.5" customHeight="1">
      <c r="B12" s="76">
        <v>2</v>
      </c>
      <c r="C12" s="77">
        <v>10.4</v>
      </c>
      <c r="D12" s="77">
        <v>7.3</v>
      </c>
      <c r="E12" s="77">
        <v>17.7</v>
      </c>
      <c r="F12" s="195"/>
      <c r="G12" s="109"/>
      <c r="H12" s="109"/>
      <c r="I12" s="78"/>
      <c r="J12" s="71"/>
      <c r="K12" s="78"/>
      <c r="L12" s="78" t="s">
        <v>312</v>
      </c>
      <c r="M12" s="196"/>
      <c r="N12" s="89"/>
      <c r="O12" s="78"/>
      <c r="P12" s="78"/>
      <c r="Q12" s="78"/>
      <c r="R12" s="78"/>
      <c r="S12" s="78"/>
      <c r="T12" s="78"/>
      <c r="U12" s="78"/>
      <c r="V12" s="78"/>
      <c r="W12" s="78"/>
      <c r="X12" s="78"/>
      <c r="Y12" s="78"/>
      <c r="Z12" s="78"/>
      <c r="AA12" s="79"/>
      <c r="AB12" s="80"/>
      <c r="AC12" s="195"/>
      <c r="AD12" s="195"/>
      <c r="AE12" s="78"/>
      <c r="AF12" s="78"/>
      <c r="AG12" s="79"/>
      <c r="AH12" s="80"/>
      <c r="AI12" s="69"/>
      <c r="AJ12" s="81"/>
      <c r="AK12" s="220"/>
      <c r="AL12" s="221"/>
      <c r="AM12" s="221"/>
      <c r="AN12" s="222"/>
    </row>
    <row r="13" spans="2:40" ht="13.5" customHeight="1">
      <c r="B13" s="76">
        <v>3</v>
      </c>
      <c r="C13" s="77">
        <v>10.4</v>
      </c>
      <c r="D13" s="77">
        <v>17.7</v>
      </c>
      <c r="E13" s="77">
        <v>28.1</v>
      </c>
      <c r="F13" s="195"/>
      <c r="G13" s="109"/>
      <c r="H13" s="109"/>
      <c r="I13" s="78"/>
      <c r="J13" s="71"/>
      <c r="K13" s="78"/>
      <c r="L13" s="78" t="s">
        <v>312</v>
      </c>
      <c r="M13" s="196"/>
      <c r="N13" s="89"/>
      <c r="O13" s="78"/>
      <c r="P13" s="78"/>
      <c r="Q13" s="78"/>
      <c r="R13" s="78"/>
      <c r="S13" s="78"/>
      <c r="T13" s="78"/>
      <c r="U13" s="78"/>
      <c r="V13" s="78"/>
      <c r="W13" s="78"/>
      <c r="X13" s="78"/>
      <c r="Y13" s="78"/>
      <c r="Z13" s="78"/>
      <c r="AA13" s="79"/>
      <c r="AB13" s="80"/>
      <c r="AC13" s="195"/>
      <c r="AD13" s="195"/>
      <c r="AE13" s="78"/>
      <c r="AF13" s="78"/>
      <c r="AG13" s="79"/>
      <c r="AH13" s="80"/>
      <c r="AI13" s="69"/>
      <c r="AJ13" s="81"/>
      <c r="AK13" s="220"/>
      <c r="AL13" s="221"/>
      <c r="AM13" s="221"/>
      <c r="AN13" s="222"/>
    </row>
    <row r="14" spans="2:40" ht="13.5" customHeight="1">
      <c r="B14" s="76">
        <v>4</v>
      </c>
      <c r="C14" s="77">
        <v>10.4</v>
      </c>
      <c r="D14" s="77">
        <v>28.1</v>
      </c>
      <c r="E14" s="77">
        <v>38.5</v>
      </c>
      <c r="F14" s="195"/>
      <c r="G14" s="109"/>
      <c r="H14" s="109"/>
      <c r="I14" s="78"/>
      <c r="J14" s="71"/>
      <c r="K14" s="78" t="s">
        <v>312</v>
      </c>
      <c r="L14" s="78" t="s">
        <v>312</v>
      </c>
      <c r="M14" s="196"/>
      <c r="N14" s="89"/>
      <c r="O14" s="78"/>
      <c r="P14" s="78"/>
      <c r="Q14" s="78"/>
      <c r="R14" s="78"/>
      <c r="S14" s="78"/>
      <c r="T14" s="78"/>
      <c r="U14" s="78"/>
      <c r="V14" s="78"/>
      <c r="W14" s="78"/>
      <c r="X14" s="78"/>
      <c r="Y14" s="78"/>
      <c r="Z14" s="78"/>
      <c r="AA14" s="79"/>
      <c r="AB14" s="80"/>
      <c r="AC14" s="195"/>
      <c r="AD14" s="195"/>
      <c r="AE14" s="78"/>
      <c r="AF14" s="78"/>
      <c r="AG14" s="79"/>
      <c r="AH14" s="80"/>
      <c r="AI14" s="69"/>
      <c r="AJ14" s="81"/>
      <c r="AK14" s="220"/>
      <c r="AL14" s="221"/>
      <c r="AM14" s="221"/>
      <c r="AN14" s="222"/>
    </row>
    <row r="15" spans="2:40" ht="13.5" customHeight="1">
      <c r="B15" s="76">
        <v>5</v>
      </c>
      <c r="C15" s="77">
        <v>10.4</v>
      </c>
      <c r="D15" s="77">
        <v>38.5</v>
      </c>
      <c r="E15" s="77">
        <v>48.9</v>
      </c>
      <c r="F15" s="195"/>
      <c r="G15" s="109"/>
      <c r="H15" s="109"/>
      <c r="I15" s="78"/>
      <c r="J15" s="71"/>
      <c r="K15" s="78"/>
      <c r="L15" s="78" t="s">
        <v>312</v>
      </c>
      <c r="M15" s="196"/>
      <c r="N15" s="89"/>
      <c r="O15" s="78"/>
      <c r="P15" s="78"/>
      <c r="Q15" s="78"/>
      <c r="R15" s="78"/>
      <c r="S15" s="78"/>
      <c r="T15" s="78"/>
      <c r="U15" s="78"/>
      <c r="V15" s="78"/>
      <c r="W15" s="78"/>
      <c r="X15" s="78"/>
      <c r="Y15" s="78"/>
      <c r="Z15" s="78"/>
      <c r="AA15" s="79"/>
      <c r="AB15" s="80"/>
      <c r="AC15" s="195"/>
      <c r="AD15" s="195"/>
      <c r="AE15" s="78"/>
      <c r="AF15" s="78"/>
      <c r="AG15" s="79"/>
      <c r="AH15" s="80"/>
      <c r="AI15" s="69"/>
      <c r="AJ15" s="81"/>
      <c r="AK15" s="220"/>
      <c r="AL15" s="221"/>
      <c r="AM15" s="221"/>
      <c r="AN15" s="222"/>
    </row>
    <row r="16" spans="2:40" ht="13.5" customHeight="1">
      <c r="B16" s="76">
        <v>6</v>
      </c>
      <c r="C16" s="77">
        <v>10.4</v>
      </c>
      <c r="D16" s="77">
        <v>48.9</v>
      </c>
      <c r="E16" s="77">
        <v>59.3</v>
      </c>
      <c r="F16" s="195"/>
      <c r="G16" s="109"/>
      <c r="H16" s="109"/>
      <c r="I16" s="78"/>
      <c r="J16" s="71"/>
      <c r="K16" s="78" t="s">
        <v>312</v>
      </c>
      <c r="L16" s="78"/>
      <c r="M16" s="196"/>
      <c r="N16" s="89"/>
      <c r="O16" s="78"/>
      <c r="P16" s="78"/>
      <c r="Q16" s="78"/>
      <c r="R16" s="78"/>
      <c r="S16" s="78"/>
      <c r="T16" s="78"/>
      <c r="U16" s="78"/>
      <c r="V16" s="78"/>
      <c r="W16" s="78"/>
      <c r="X16" s="78"/>
      <c r="Y16" s="78"/>
      <c r="Z16" s="78"/>
      <c r="AA16" s="79"/>
      <c r="AB16" s="80"/>
      <c r="AC16" s="195"/>
      <c r="AD16" s="195"/>
      <c r="AE16" s="78"/>
      <c r="AF16" s="78"/>
      <c r="AG16" s="79"/>
      <c r="AH16" s="80"/>
      <c r="AI16" s="69"/>
      <c r="AJ16" s="81"/>
      <c r="AK16" s="220"/>
      <c r="AL16" s="221"/>
      <c r="AM16" s="221"/>
      <c r="AN16" s="222"/>
    </row>
    <row r="17" spans="2:40" ht="13.5" customHeight="1">
      <c r="B17" s="76">
        <v>7</v>
      </c>
      <c r="C17" s="77">
        <v>10.4</v>
      </c>
      <c r="D17" s="77">
        <v>59.3</v>
      </c>
      <c r="E17" s="77">
        <v>69.7</v>
      </c>
      <c r="F17" s="195"/>
      <c r="G17" s="109"/>
      <c r="H17" s="109"/>
      <c r="I17" s="78"/>
      <c r="J17" s="71"/>
      <c r="K17" s="78"/>
      <c r="L17" s="78" t="s">
        <v>312</v>
      </c>
      <c r="M17" s="196"/>
      <c r="N17" s="89"/>
      <c r="O17" s="78"/>
      <c r="P17" s="78"/>
      <c r="Q17" s="78"/>
      <c r="R17" s="78"/>
      <c r="S17" s="78"/>
      <c r="T17" s="78"/>
      <c r="U17" s="78"/>
      <c r="V17" s="78"/>
      <c r="W17" s="78"/>
      <c r="X17" s="78"/>
      <c r="Y17" s="78"/>
      <c r="Z17" s="78"/>
      <c r="AA17" s="79"/>
      <c r="AB17" s="80"/>
      <c r="AC17" s="195"/>
      <c r="AD17" s="195"/>
      <c r="AE17" s="78"/>
      <c r="AF17" s="78"/>
      <c r="AG17" s="79"/>
      <c r="AH17" s="80"/>
      <c r="AI17" s="69"/>
      <c r="AJ17" s="81"/>
      <c r="AK17" s="220"/>
      <c r="AL17" s="221"/>
      <c r="AM17" s="221"/>
      <c r="AN17" s="222"/>
    </row>
    <row r="18" spans="2:40" ht="13.5" customHeight="1">
      <c r="B18" s="76">
        <v>8</v>
      </c>
      <c r="C18" s="77">
        <v>10.4</v>
      </c>
      <c r="D18" s="77">
        <v>69.7</v>
      </c>
      <c r="E18" s="77">
        <v>80.100000000000009</v>
      </c>
      <c r="F18" s="195"/>
      <c r="G18" s="109"/>
      <c r="H18" s="109"/>
      <c r="I18" s="78"/>
      <c r="J18" s="71"/>
      <c r="K18" s="78" t="s">
        <v>312</v>
      </c>
      <c r="L18" s="78" t="s">
        <v>312</v>
      </c>
      <c r="M18" s="196"/>
      <c r="N18" s="89"/>
      <c r="O18" s="78"/>
      <c r="P18" s="78"/>
      <c r="Q18" s="78"/>
      <c r="R18" s="78"/>
      <c r="S18" s="78"/>
      <c r="T18" s="78"/>
      <c r="U18" s="78"/>
      <c r="V18" s="78"/>
      <c r="W18" s="78"/>
      <c r="X18" s="78"/>
      <c r="Y18" s="78"/>
      <c r="Z18" s="78"/>
      <c r="AA18" s="79"/>
      <c r="AB18" s="80"/>
      <c r="AC18" s="195"/>
      <c r="AD18" s="195"/>
      <c r="AE18" s="78"/>
      <c r="AF18" s="78"/>
      <c r="AG18" s="79"/>
      <c r="AH18" s="80"/>
      <c r="AI18" s="69"/>
      <c r="AJ18" s="81"/>
      <c r="AK18" s="220"/>
      <c r="AL18" s="221"/>
      <c r="AM18" s="221"/>
      <c r="AN18" s="222"/>
    </row>
    <row r="19" spans="2:40" ht="13.5" customHeight="1">
      <c r="B19" s="76">
        <v>9</v>
      </c>
      <c r="C19" s="77">
        <v>10.4</v>
      </c>
      <c r="D19" s="77">
        <v>80.100000000000009</v>
      </c>
      <c r="E19" s="77">
        <v>90.500000000000014</v>
      </c>
      <c r="F19" s="195"/>
      <c r="G19" s="109"/>
      <c r="H19" s="109"/>
      <c r="I19" s="78"/>
      <c r="J19" s="71"/>
      <c r="K19" s="78"/>
      <c r="L19" s="78"/>
      <c r="M19" s="196"/>
      <c r="N19" s="89"/>
      <c r="O19" s="78"/>
      <c r="P19" s="78"/>
      <c r="Q19" s="78"/>
      <c r="R19" s="78"/>
      <c r="S19" s="78"/>
      <c r="T19" s="78"/>
      <c r="U19" s="78"/>
      <c r="V19" s="78"/>
      <c r="W19" s="78"/>
      <c r="X19" s="78"/>
      <c r="Y19" s="78"/>
      <c r="Z19" s="78"/>
      <c r="AA19" s="79"/>
      <c r="AB19" s="80"/>
      <c r="AC19" s="195"/>
      <c r="AD19" s="195"/>
      <c r="AE19" s="78"/>
      <c r="AF19" s="78"/>
      <c r="AG19" s="79"/>
      <c r="AH19" s="80"/>
      <c r="AI19" s="69"/>
      <c r="AJ19" s="81"/>
      <c r="AK19" s="220"/>
      <c r="AL19" s="221"/>
      <c r="AM19" s="221"/>
      <c r="AN19" s="222"/>
    </row>
    <row r="20" spans="2:40" ht="13.5" customHeight="1">
      <c r="B20" s="76">
        <v>10</v>
      </c>
      <c r="C20" s="77">
        <v>10.4</v>
      </c>
      <c r="D20" s="77">
        <v>90.500000000000014</v>
      </c>
      <c r="E20" s="77">
        <v>100.90000000000002</v>
      </c>
      <c r="F20" s="195"/>
      <c r="G20" s="109"/>
      <c r="H20" s="109"/>
      <c r="I20" s="78"/>
      <c r="J20" s="71"/>
      <c r="K20" s="78"/>
      <c r="L20" s="78" t="s">
        <v>312</v>
      </c>
      <c r="M20" s="196"/>
      <c r="N20" s="89"/>
      <c r="O20" s="78"/>
      <c r="P20" s="78"/>
      <c r="Q20" s="78"/>
      <c r="R20" s="78"/>
      <c r="S20" s="78"/>
      <c r="T20" s="78"/>
      <c r="U20" s="78"/>
      <c r="V20" s="78"/>
      <c r="W20" s="78"/>
      <c r="X20" s="78"/>
      <c r="Y20" s="78"/>
      <c r="Z20" s="78"/>
      <c r="AA20" s="79"/>
      <c r="AB20" s="80"/>
      <c r="AC20" s="195"/>
      <c r="AD20" s="195"/>
      <c r="AE20" s="78"/>
      <c r="AF20" s="78"/>
      <c r="AG20" s="79"/>
      <c r="AH20" s="80"/>
      <c r="AI20" s="69"/>
      <c r="AJ20" s="81"/>
      <c r="AK20" s="220"/>
      <c r="AL20" s="221"/>
      <c r="AM20" s="221"/>
      <c r="AN20" s="222"/>
    </row>
    <row r="21" spans="2:40" ht="13.5" customHeight="1">
      <c r="B21" s="76">
        <v>11</v>
      </c>
      <c r="C21" s="77">
        <v>10.4</v>
      </c>
      <c r="D21" s="77">
        <v>100.90000000000002</v>
      </c>
      <c r="E21" s="77">
        <v>111.30000000000003</v>
      </c>
      <c r="F21" s="195"/>
      <c r="G21" s="109"/>
      <c r="H21" s="109"/>
      <c r="I21" s="78"/>
      <c r="J21" s="71"/>
      <c r="K21" s="78" t="s">
        <v>312</v>
      </c>
      <c r="L21" s="78"/>
      <c r="M21" s="196"/>
      <c r="N21" s="89"/>
      <c r="O21" s="78"/>
      <c r="P21" s="78"/>
      <c r="Q21" s="78"/>
      <c r="R21" s="78"/>
      <c r="S21" s="78"/>
      <c r="T21" s="78"/>
      <c r="U21" s="78"/>
      <c r="V21" s="78"/>
      <c r="W21" s="78"/>
      <c r="X21" s="78"/>
      <c r="Y21" s="78"/>
      <c r="Z21" s="78"/>
      <c r="AA21" s="79"/>
      <c r="AB21" s="80"/>
      <c r="AC21" s="195"/>
      <c r="AD21" s="195"/>
      <c r="AE21" s="78"/>
      <c r="AF21" s="78"/>
      <c r="AG21" s="79"/>
      <c r="AH21" s="80"/>
      <c r="AI21" s="69"/>
      <c r="AJ21" s="81"/>
      <c r="AK21" s="220"/>
      <c r="AL21" s="221"/>
      <c r="AM21" s="221"/>
      <c r="AN21" s="222"/>
    </row>
    <row r="22" spans="2:40" ht="13.5" customHeight="1">
      <c r="B22" s="76">
        <v>12</v>
      </c>
      <c r="C22" s="77">
        <v>10.4</v>
      </c>
      <c r="D22" s="77">
        <v>111.30000000000003</v>
      </c>
      <c r="E22" s="77">
        <v>121.70000000000003</v>
      </c>
      <c r="F22" s="195"/>
      <c r="G22" s="109"/>
      <c r="H22" s="109"/>
      <c r="I22" s="78"/>
      <c r="J22" s="71"/>
      <c r="K22" s="78"/>
      <c r="L22" s="78" t="s">
        <v>312</v>
      </c>
      <c r="M22" s="196"/>
      <c r="N22" s="89"/>
      <c r="O22" s="78"/>
      <c r="P22" s="78"/>
      <c r="Q22" s="78"/>
      <c r="R22" s="78"/>
      <c r="S22" s="78"/>
      <c r="T22" s="78"/>
      <c r="U22" s="78"/>
      <c r="V22" s="78"/>
      <c r="W22" s="78"/>
      <c r="X22" s="78"/>
      <c r="Y22" s="78"/>
      <c r="Z22" s="78"/>
      <c r="AA22" s="79"/>
      <c r="AB22" s="80"/>
      <c r="AC22" s="195"/>
      <c r="AD22" s="195"/>
      <c r="AE22" s="78"/>
      <c r="AF22" s="78"/>
      <c r="AG22" s="79"/>
      <c r="AH22" s="80"/>
      <c r="AI22" s="69"/>
      <c r="AJ22" s="81"/>
      <c r="AK22" s="220"/>
      <c r="AL22" s="221"/>
      <c r="AM22" s="221"/>
      <c r="AN22" s="222"/>
    </row>
    <row r="23" spans="2:40" ht="13.5" customHeight="1">
      <c r="B23" s="76">
        <v>13</v>
      </c>
      <c r="C23" s="77">
        <v>10.4</v>
      </c>
      <c r="D23" s="77">
        <v>121.70000000000003</v>
      </c>
      <c r="E23" s="77">
        <v>132.10000000000002</v>
      </c>
      <c r="F23" s="195"/>
      <c r="G23" s="109"/>
      <c r="H23" s="109"/>
      <c r="I23" s="78"/>
      <c r="J23" s="71"/>
      <c r="K23" s="78" t="s">
        <v>312</v>
      </c>
      <c r="L23" s="78"/>
      <c r="M23" s="196"/>
      <c r="N23" s="89"/>
      <c r="O23" s="78"/>
      <c r="P23" s="78"/>
      <c r="Q23" s="78"/>
      <c r="R23" s="78"/>
      <c r="S23" s="78"/>
      <c r="T23" s="78"/>
      <c r="U23" s="78"/>
      <c r="V23" s="78"/>
      <c r="W23" s="78"/>
      <c r="X23" s="78"/>
      <c r="Y23" s="78"/>
      <c r="Z23" s="78"/>
      <c r="AA23" s="79"/>
      <c r="AB23" s="80"/>
      <c r="AC23" s="195"/>
      <c r="AD23" s="195"/>
      <c r="AE23" s="78"/>
      <c r="AF23" s="78"/>
      <c r="AG23" s="79"/>
      <c r="AH23" s="80"/>
      <c r="AI23" s="69"/>
      <c r="AJ23" s="81"/>
      <c r="AK23" s="220"/>
      <c r="AL23" s="221"/>
      <c r="AM23" s="221"/>
      <c r="AN23" s="222"/>
    </row>
    <row r="24" spans="2:40" ht="13.5" customHeight="1">
      <c r="B24" s="76">
        <v>14</v>
      </c>
      <c r="C24" s="77">
        <v>10.4</v>
      </c>
      <c r="D24" s="77">
        <v>132.10000000000002</v>
      </c>
      <c r="E24" s="77">
        <v>142.50000000000003</v>
      </c>
      <c r="F24" s="195"/>
      <c r="G24" s="109"/>
      <c r="H24" s="109"/>
      <c r="I24" s="78"/>
      <c r="J24" s="71"/>
      <c r="K24" s="78"/>
      <c r="L24" s="78" t="s">
        <v>312</v>
      </c>
      <c r="M24" s="196"/>
      <c r="N24" s="89"/>
      <c r="O24" s="78"/>
      <c r="P24" s="78"/>
      <c r="Q24" s="78"/>
      <c r="R24" s="78"/>
      <c r="S24" s="78"/>
      <c r="T24" s="78"/>
      <c r="U24" s="78"/>
      <c r="V24" s="78"/>
      <c r="W24" s="78"/>
      <c r="X24" s="78"/>
      <c r="Y24" s="78"/>
      <c r="Z24" s="78"/>
      <c r="AA24" s="79"/>
      <c r="AB24" s="80"/>
      <c r="AC24" s="195"/>
      <c r="AD24" s="195"/>
      <c r="AE24" s="78"/>
      <c r="AF24" s="78"/>
      <c r="AG24" s="79"/>
      <c r="AH24" s="80"/>
      <c r="AI24" s="69"/>
      <c r="AJ24" s="81"/>
      <c r="AK24" s="220"/>
      <c r="AL24" s="221"/>
      <c r="AM24" s="221"/>
      <c r="AN24" s="222"/>
    </row>
    <row r="25" spans="2:40" ht="13.5" customHeight="1">
      <c r="B25" s="76">
        <v>15</v>
      </c>
      <c r="C25" s="77">
        <v>10.4</v>
      </c>
      <c r="D25" s="77">
        <v>142.50000000000003</v>
      </c>
      <c r="E25" s="77">
        <v>152.90000000000003</v>
      </c>
      <c r="F25" s="195"/>
      <c r="G25" s="109"/>
      <c r="H25" s="109"/>
      <c r="I25" s="78"/>
      <c r="J25" s="71"/>
      <c r="K25" s="78" t="s">
        <v>312</v>
      </c>
      <c r="L25" s="78"/>
      <c r="M25" s="196"/>
      <c r="N25" s="89"/>
      <c r="O25" s="78"/>
      <c r="P25" s="78"/>
      <c r="Q25" s="78"/>
      <c r="R25" s="78"/>
      <c r="S25" s="78"/>
      <c r="T25" s="78"/>
      <c r="U25" s="78"/>
      <c r="V25" s="78"/>
      <c r="W25" s="78"/>
      <c r="X25" s="78"/>
      <c r="Y25" s="78"/>
      <c r="Z25" s="78"/>
      <c r="AA25" s="79"/>
      <c r="AB25" s="80"/>
      <c r="AC25" s="195"/>
      <c r="AD25" s="195"/>
      <c r="AE25" s="78"/>
      <c r="AF25" s="78"/>
      <c r="AG25" s="79"/>
      <c r="AH25" s="80"/>
      <c r="AI25" s="69"/>
      <c r="AJ25" s="81"/>
      <c r="AK25" s="220"/>
      <c r="AL25" s="221"/>
      <c r="AM25" s="221"/>
      <c r="AN25" s="222"/>
    </row>
    <row r="26" spans="2:40" ht="13.5" customHeight="1">
      <c r="B26" s="76">
        <v>16</v>
      </c>
      <c r="C26" s="77">
        <v>10.4</v>
      </c>
      <c r="D26" s="77">
        <v>152.90000000000003</v>
      </c>
      <c r="E26" s="77">
        <v>163.30000000000004</v>
      </c>
      <c r="F26" s="195"/>
      <c r="G26" s="109"/>
      <c r="H26" s="109"/>
      <c r="I26" s="78"/>
      <c r="J26" s="71"/>
      <c r="K26" s="78"/>
      <c r="L26" s="78"/>
      <c r="M26" s="196"/>
      <c r="N26" s="89"/>
      <c r="O26" s="78"/>
      <c r="P26" s="78"/>
      <c r="Q26" s="78"/>
      <c r="R26" s="78"/>
      <c r="S26" s="78"/>
      <c r="T26" s="78"/>
      <c r="U26" s="78"/>
      <c r="V26" s="78"/>
      <c r="W26" s="78"/>
      <c r="X26" s="78"/>
      <c r="Y26" s="78"/>
      <c r="Z26" s="78"/>
      <c r="AA26" s="79"/>
      <c r="AB26" s="80"/>
      <c r="AC26" s="195"/>
      <c r="AD26" s="195"/>
      <c r="AE26" s="78"/>
      <c r="AF26" s="78"/>
      <c r="AG26" s="79"/>
      <c r="AH26" s="80"/>
      <c r="AI26" s="69"/>
      <c r="AJ26" s="81"/>
      <c r="AK26" s="220"/>
      <c r="AL26" s="221"/>
      <c r="AM26" s="221"/>
      <c r="AN26" s="222"/>
    </row>
    <row r="27" spans="2:40" ht="13.5" customHeight="1">
      <c r="B27" s="76">
        <v>17</v>
      </c>
      <c r="C27" s="77">
        <v>10.4</v>
      </c>
      <c r="D27" s="77">
        <v>163.30000000000004</v>
      </c>
      <c r="E27" s="77">
        <v>173.70000000000005</v>
      </c>
      <c r="F27" s="195"/>
      <c r="G27" s="109"/>
      <c r="H27" s="109"/>
      <c r="I27" s="78"/>
      <c r="J27" s="71"/>
      <c r="K27" s="78"/>
      <c r="L27" s="78" t="s">
        <v>312</v>
      </c>
      <c r="M27" s="196"/>
      <c r="N27" s="89"/>
      <c r="O27" s="78"/>
      <c r="P27" s="78"/>
      <c r="Q27" s="78"/>
      <c r="R27" s="78"/>
      <c r="S27" s="78"/>
      <c r="T27" s="78"/>
      <c r="U27" s="78"/>
      <c r="V27" s="78"/>
      <c r="W27" s="78"/>
      <c r="X27" s="78"/>
      <c r="Y27" s="78"/>
      <c r="Z27" s="78"/>
      <c r="AA27" s="79"/>
      <c r="AB27" s="80"/>
      <c r="AC27" s="195"/>
      <c r="AD27" s="195"/>
      <c r="AE27" s="78"/>
      <c r="AF27" s="78"/>
      <c r="AG27" s="79"/>
      <c r="AH27" s="80"/>
      <c r="AI27" s="69"/>
      <c r="AJ27" s="81"/>
      <c r="AK27" s="220"/>
      <c r="AL27" s="221"/>
      <c r="AM27" s="221"/>
      <c r="AN27" s="222"/>
    </row>
    <row r="28" spans="2:40" ht="13.5" customHeight="1">
      <c r="B28" s="76">
        <v>18</v>
      </c>
      <c r="C28" s="77">
        <v>10.4</v>
      </c>
      <c r="D28" s="77">
        <v>173.70000000000005</v>
      </c>
      <c r="E28" s="77">
        <v>184.10000000000005</v>
      </c>
      <c r="F28" s="195"/>
      <c r="G28" s="109"/>
      <c r="H28" s="109"/>
      <c r="I28" s="78"/>
      <c r="J28" s="71"/>
      <c r="K28" s="78" t="s">
        <v>312</v>
      </c>
      <c r="L28" s="78"/>
      <c r="M28" s="196"/>
      <c r="N28" s="89"/>
      <c r="O28" s="78"/>
      <c r="P28" s="78"/>
      <c r="Q28" s="78"/>
      <c r="R28" s="78"/>
      <c r="S28" s="78"/>
      <c r="T28" s="78"/>
      <c r="U28" s="78"/>
      <c r="V28" s="78"/>
      <c r="W28" s="78"/>
      <c r="X28" s="78"/>
      <c r="Y28" s="78"/>
      <c r="Z28" s="78"/>
      <c r="AA28" s="79"/>
      <c r="AB28" s="80"/>
      <c r="AC28" s="195"/>
      <c r="AD28" s="195"/>
      <c r="AE28" s="78"/>
      <c r="AF28" s="78"/>
      <c r="AG28" s="79"/>
      <c r="AH28" s="80"/>
      <c r="AI28" s="69"/>
      <c r="AJ28" s="81"/>
      <c r="AK28" s="220"/>
      <c r="AL28" s="221"/>
      <c r="AM28" s="221"/>
      <c r="AN28" s="222"/>
    </row>
    <row r="29" spans="2:40" ht="13.5" customHeight="1">
      <c r="B29" s="76">
        <v>19</v>
      </c>
      <c r="C29" s="77">
        <v>10.4</v>
      </c>
      <c r="D29" s="77">
        <v>184.10000000000005</v>
      </c>
      <c r="E29" s="77">
        <v>194.50000000000006</v>
      </c>
      <c r="F29" s="195"/>
      <c r="G29" s="109"/>
      <c r="H29" s="109"/>
      <c r="I29" s="78"/>
      <c r="J29" s="71"/>
      <c r="K29" s="78"/>
      <c r="L29" s="78" t="s">
        <v>312</v>
      </c>
      <c r="M29" s="196"/>
      <c r="N29" s="89"/>
      <c r="O29" s="78"/>
      <c r="P29" s="78"/>
      <c r="Q29" s="78"/>
      <c r="R29" s="78"/>
      <c r="S29" s="78"/>
      <c r="T29" s="78"/>
      <c r="U29" s="78"/>
      <c r="V29" s="78"/>
      <c r="W29" s="78"/>
      <c r="X29" s="78"/>
      <c r="Y29" s="78"/>
      <c r="Z29" s="78"/>
      <c r="AA29" s="79"/>
      <c r="AB29" s="80"/>
      <c r="AC29" s="195"/>
      <c r="AD29" s="195"/>
      <c r="AE29" s="78"/>
      <c r="AF29" s="78"/>
      <c r="AG29" s="79"/>
      <c r="AH29" s="80"/>
      <c r="AI29" s="69"/>
      <c r="AJ29" s="81"/>
      <c r="AK29" s="220"/>
      <c r="AL29" s="221"/>
      <c r="AM29" s="221"/>
      <c r="AN29" s="222"/>
    </row>
    <row r="30" spans="2:40" ht="13.5" customHeight="1">
      <c r="B30" s="76">
        <v>20</v>
      </c>
      <c r="C30" s="77">
        <v>10.4</v>
      </c>
      <c r="D30" s="77">
        <v>194.50000000000006</v>
      </c>
      <c r="E30" s="77">
        <v>204.90000000000006</v>
      </c>
      <c r="F30" s="195"/>
      <c r="G30" s="109"/>
      <c r="H30" s="109"/>
      <c r="I30" s="78"/>
      <c r="J30" s="71"/>
      <c r="K30" s="78" t="s">
        <v>312</v>
      </c>
      <c r="L30" s="78"/>
      <c r="M30" s="196"/>
      <c r="N30" s="89"/>
      <c r="O30" s="78"/>
      <c r="P30" s="78"/>
      <c r="Q30" s="78"/>
      <c r="R30" s="78"/>
      <c r="S30" s="78"/>
      <c r="T30" s="78"/>
      <c r="U30" s="78"/>
      <c r="V30" s="78"/>
      <c r="W30" s="78"/>
      <c r="X30" s="78"/>
      <c r="Y30" s="78"/>
      <c r="Z30" s="78"/>
      <c r="AA30" s="79"/>
      <c r="AB30" s="80"/>
      <c r="AC30" s="195"/>
      <c r="AD30" s="195"/>
      <c r="AE30" s="78"/>
      <c r="AF30" s="78"/>
      <c r="AG30" s="79"/>
      <c r="AH30" s="80"/>
      <c r="AI30" s="69"/>
      <c r="AJ30" s="81"/>
      <c r="AK30" s="220"/>
      <c r="AL30" s="221"/>
      <c r="AM30" s="221"/>
      <c r="AN30" s="222"/>
    </row>
    <row r="31" spans="2:40" ht="13.5" customHeight="1">
      <c r="B31" s="76">
        <v>21</v>
      </c>
      <c r="C31" s="77">
        <v>10.4</v>
      </c>
      <c r="D31" s="77">
        <v>204.90000000000006</v>
      </c>
      <c r="E31" s="77">
        <v>215.30000000000007</v>
      </c>
      <c r="F31" s="195"/>
      <c r="G31" s="109"/>
      <c r="H31" s="109"/>
      <c r="I31" s="78"/>
      <c r="J31" s="71"/>
      <c r="K31" s="78"/>
      <c r="L31" s="78" t="s">
        <v>312</v>
      </c>
      <c r="M31" s="196"/>
      <c r="N31" s="89"/>
      <c r="O31" s="78"/>
      <c r="P31" s="78"/>
      <c r="Q31" s="78"/>
      <c r="R31" s="78"/>
      <c r="S31" s="78"/>
      <c r="T31" s="78"/>
      <c r="U31" s="78"/>
      <c r="V31" s="78"/>
      <c r="W31" s="78"/>
      <c r="X31" s="78"/>
      <c r="Y31" s="78"/>
      <c r="Z31" s="78"/>
      <c r="AA31" s="79"/>
      <c r="AB31" s="80"/>
      <c r="AC31" s="195"/>
      <c r="AD31" s="195"/>
      <c r="AE31" s="78"/>
      <c r="AF31" s="78"/>
      <c r="AG31" s="79"/>
      <c r="AH31" s="80"/>
      <c r="AI31" s="69"/>
      <c r="AJ31" s="81"/>
      <c r="AK31" s="220"/>
      <c r="AL31" s="221"/>
      <c r="AM31" s="221"/>
      <c r="AN31" s="222"/>
    </row>
    <row r="32" spans="2:40" ht="13.5" customHeight="1">
      <c r="B32" s="76">
        <v>22</v>
      </c>
      <c r="C32" s="77">
        <v>10.4</v>
      </c>
      <c r="D32" s="77">
        <v>215.30000000000007</v>
      </c>
      <c r="E32" s="77">
        <v>225.70000000000007</v>
      </c>
      <c r="F32" s="195"/>
      <c r="G32" s="109"/>
      <c r="H32" s="109"/>
      <c r="I32" s="78"/>
      <c r="J32" s="71"/>
      <c r="K32" s="78"/>
      <c r="L32" s="78"/>
      <c r="M32" s="196"/>
      <c r="N32" s="89"/>
      <c r="O32" s="78"/>
      <c r="P32" s="78"/>
      <c r="Q32" s="78"/>
      <c r="R32" s="78"/>
      <c r="S32" s="78"/>
      <c r="T32" s="78"/>
      <c r="U32" s="78"/>
      <c r="V32" s="78"/>
      <c r="W32" s="78"/>
      <c r="X32" s="78"/>
      <c r="Y32" s="78"/>
      <c r="Z32" s="78"/>
      <c r="AA32" s="79"/>
      <c r="AB32" s="80"/>
      <c r="AC32" s="195"/>
      <c r="AD32" s="195"/>
      <c r="AE32" s="78"/>
      <c r="AF32" s="78"/>
      <c r="AG32" s="79"/>
      <c r="AH32" s="80"/>
      <c r="AI32" s="69"/>
      <c r="AJ32" s="81"/>
      <c r="AK32" s="220"/>
      <c r="AL32" s="221"/>
      <c r="AM32" s="221"/>
      <c r="AN32" s="222"/>
    </row>
    <row r="33" spans="2:40" ht="13.5" customHeight="1">
      <c r="B33" s="76">
        <v>23</v>
      </c>
      <c r="C33" s="77">
        <v>10.4</v>
      </c>
      <c r="D33" s="77">
        <v>225.70000000000007</v>
      </c>
      <c r="E33" s="77">
        <v>236.10000000000008</v>
      </c>
      <c r="F33" s="195"/>
      <c r="G33" s="109"/>
      <c r="H33" s="109"/>
      <c r="I33" s="78"/>
      <c r="J33" s="71"/>
      <c r="K33" s="78" t="s">
        <v>312</v>
      </c>
      <c r="L33" s="78"/>
      <c r="M33" s="196"/>
      <c r="N33" s="89"/>
      <c r="O33" s="78"/>
      <c r="P33" s="78"/>
      <c r="Q33" s="78"/>
      <c r="R33" s="78"/>
      <c r="S33" s="78"/>
      <c r="T33" s="78"/>
      <c r="U33" s="78"/>
      <c r="V33" s="78"/>
      <c r="W33" s="78"/>
      <c r="X33" s="78"/>
      <c r="Y33" s="78"/>
      <c r="Z33" s="78"/>
      <c r="AA33" s="79"/>
      <c r="AB33" s="80"/>
      <c r="AC33" s="195"/>
      <c r="AD33" s="195"/>
      <c r="AE33" s="78"/>
      <c r="AF33" s="78"/>
      <c r="AG33" s="79"/>
      <c r="AH33" s="80"/>
      <c r="AI33" s="69"/>
      <c r="AJ33" s="81"/>
      <c r="AK33" s="220"/>
      <c r="AL33" s="221"/>
      <c r="AM33" s="221"/>
      <c r="AN33" s="222"/>
    </row>
    <row r="34" spans="2:40" ht="13.5" customHeight="1">
      <c r="B34" s="76">
        <v>24</v>
      </c>
      <c r="C34" s="77">
        <v>10.4</v>
      </c>
      <c r="D34" s="77">
        <v>236.10000000000008</v>
      </c>
      <c r="E34" s="77">
        <v>246.50000000000009</v>
      </c>
      <c r="F34" s="195"/>
      <c r="G34" s="109"/>
      <c r="H34" s="109"/>
      <c r="I34" s="78"/>
      <c r="J34" s="71"/>
      <c r="K34" s="78"/>
      <c r="L34" s="78" t="s">
        <v>312</v>
      </c>
      <c r="M34" s="196"/>
      <c r="N34" s="89"/>
      <c r="O34" s="78"/>
      <c r="P34" s="78"/>
      <c r="Q34" s="78"/>
      <c r="R34" s="78"/>
      <c r="S34" s="78"/>
      <c r="T34" s="78"/>
      <c r="U34" s="78"/>
      <c r="V34" s="78"/>
      <c r="W34" s="78"/>
      <c r="X34" s="78"/>
      <c r="Y34" s="78"/>
      <c r="Z34" s="78"/>
      <c r="AA34" s="79"/>
      <c r="AB34" s="80"/>
      <c r="AC34" s="195"/>
      <c r="AD34" s="195"/>
      <c r="AE34" s="78"/>
      <c r="AF34" s="78"/>
      <c r="AG34" s="79"/>
      <c r="AH34" s="80"/>
      <c r="AI34" s="69"/>
      <c r="AJ34" s="81"/>
      <c r="AK34" s="220"/>
      <c r="AL34" s="221"/>
      <c r="AM34" s="221"/>
      <c r="AN34" s="222"/>
    </row>
    <row r="35" spans="2:40" ht="13.5" customHeight="1">
      <c r="B35" s="76">
        <v>25</v>
      </c>
      <c r="C35" s="77">
        <v>10.4</v>
      </c>
      <c r="D35" s="77">
        <v>246.50000000000009</v>
      </c>
      <c r="E35" s="77">
        <v>256.90000000000009</v>
      </c>
      <c r="F35" s="195"/>
      <c r="G35" s="109"/>
      <c r="H35" s="109"/>
      <c r="I35" s="78"/>
      <c r="J35" s="71"/>
      <c r="K35" s="78" t="s">
        <v>312</v>
      </c>
      <c r="L35" s="78"/>
      <c r="M35" s="196"/>
      <c r="N35" s="89"/>
      <c r="O35" s="78"/>
      <c r="P35" s="78"/>
      <c r="Q35" s="78"/>
      <c r="R35" s="78"/>
      <c r="S35" s="78"/>
      <c r="T35" s="78"/>
      <c r="U35" s="78"/>
      <c r="V35" s="78"/>
      <c r="W35" s="78"/>
      <c r="X35" s="78"/>
      <c r="Y35" s="78"/>
      <c r="Z35" s="78"/>
      <c r="AA35" s="79"/>
      <c r="AB35" s="80"/>
      <c r="AC35" s="195"/>
      <c r="AD35" s="195"/>
      <c r="AE35" s="78"/>
      <c r="AF35" s="78"/>
      <c r="AG35" s="79"/>
      <c r="AH35" s="80"/>
      <c r="AI35" s="69"/>
      <c r="AJ35" s="81"/>
      <c r="AK35" s="220"/>
      <c r="AL35" s="221"/>
      <c r="AM35" s="221"/>
      <c r="AN35" s="222"/>
    </row>
    <row r="36" spans="2:40" ht="13.5" customHeight="1">
      <c r="B36" s="76">
        <v>26</v>
      </c>
      <c r="C36" s="77">
        <v>10.4</v>
      </c>
      <c r="D36" s="77">
        <v>256.90000000000009</v>
      </c>
      <c r="E36" s="77">
        <v>267.30000000000007</v>
      </c>
      <c r="F36" s="195"/>
      <c r="G36" s="109"/>
      <c r="H36" s="109"/>
      <c r="I36" s="78"/>
      <c r="J36" s="71"/>
      <c r="K36" s="78"/>
      <c r="L36" s="78" t="s">
        <v>312</v>
      </c>
      <c r="M36" s="196"/>
      <c r="N36" s="89"/>
      <c r="O36" s="78"/>
      <c r="P36" s="78"/>
      <c r="Q36" s="78"/>
      <c r="R36" s="78"/>
      <c r="S36" s="78"/>
      <c r="T36" s="78"/>
      <c r="U36" s="78"/>
      <c r="V36" s="78"/>
      <c r="W36" s="78"/>
      <c r="X36" s="78"/>
      <c r="Y36" s="78"/>
      <c r="Z36" s="78"/>
      <c r="AA36" s="79"/>
      <c r="AB36" s="80"/>
      <c r="AC36" s="195"/>
      <c r="AD36" s="195"/>
      <c r="AE36" s="78"/>
      <c r="AF36" s="78"/>
      <c r="AG36" s="79"/>
      <c r="AH36" s="80"/>
      <c r="AI36" s="69"/>
      <c r="AJ36" s="81"/>
      <c r="AK36" s="220"/>
      <c r="AL36" s="221"/>
      <c r="AM36" s="221"/>
      <c r="AN36" s="222"/>
    </row>
    <row r="37" spans="2:40" ht="13.5" customHeight="1">
      <c r="B37" s="76">
        <v>27</v>
      </c>
      <c r="C37" s="77">
        <v>10.4</v>
      </c>
      <c r="D37" s="77">
        <v>267.30000000000007</v>
      </c>
      <c r="E37" s="77">
        <v>277.70000000000005</v>
      </c>
      <c r="F37" s="195"/>
      <c r="G37" s="109"/>
      <c r="H37" s="109"/>
      <c r="I37" s="78"/>
      <c r="J37" s="71"/>
      <c r="K37" s="78" t="s">
        <v>312</v>
      </c>
      <c r="L37" s="78" t="s">
        <v>312</v>
      </c>
      <c r="M37" s="196"/>
      <c r="N37" s="89"/>
      <c r="O37" s="78"/>
      <c r="P37" s="78"/>
      <c r="Q37" s="78"/>
      <c r="R37" s="78"/>
      <c r="S37" s="78"/>
      <c r="T37" s="78"/>
      <c r="U37" s="78"/>
      <c r="V37" s="78"/>
      <c r="W37" s="78"/>
      <c r="X37" s="78"/>
      <c r="Y37" s="78"/>
      <c r="Z37" s="78"/>
      <c r="AA37" s="79"/>
      <c r="AB37" s="80"/>
      <c r="AC37" s="195"/>
      <c r="AD37" s="195"/>
      <c r="AE37" s="78"/>
      <c r="AF37" s="78"/>
      <c r="AG37" s="79"/>
      <c r="AH37" s="80"/>
      <c r="AI37" s="69"/>
      <c r="AJ37" s="81"/>
      <c r="AK37" s="220"/>
      <c r="AL37" s="221"/>
      <c r="AM37" s="221"/>
      <c r="AN37" s="222"/>
    </row>
    <row r="38" spans="2:40" ht="13.5" customHeight="1">
      <c r="B38" s="76">
        <v>28</v>
      </c>
      <c r="C38" s="77">
        <v>10.4</v>
      </c>
      <c r="D38" s="77">
        <v>277.70000000000005</v>
      </c>
      <c r="E38" s="77">
        <v>288.10000000000002</v>
      </c>
      <c r="F38" s="195"/>
      <c r="G38" s="109"/>
      <c r="H38" s="109"/>
      <c r="I38" s="78"/>
      <c r="J38" s="71"/>
      <c r="K38" s="78"/>
      <c r="L38" s="78" t="s">
        <v>312</v>
      </c>
      <c r="M38" s="196"/>
      <c r="N38" s="89"/>
      <c r="O38" s="78"/>
      <c r="P38" s="78"/>
      <c r="Q38" s="78"/>
      <c r="R38" s="78"/>
      <c r="S38" s="78"/>
      <c r="T38" s="78"/>
      <c r="U38" s="78"/>
      <c r="V38" s="78"/>
      <c r="W38" s="78"/>
      <c r="X38" s="78"/>
      <c r="Y38" s="78"/>
      <c r="Z38" s="78"/>
      <c r="AA38" s="79"/>
      <c r="AB38" s="80"/>
      <c r="AC38" s="195"/>
      <c r="AD38" s="195"/>
      <c r="AE38" s="78"/>
      <c r="AF38" s="78"/>
      <c r="AG38" s="79"/>
      <c r="AH38" s="80"/>
      <c r="AI38" s="69"/>
      <c r="AJ38" s="81"/>
      <c r="AK38" s="220"/>
      <c r="AL38" s="221"/>
      <c r="AM38" s="221"/>
      <c r="AN38" s="222"/>
    </row>
    <row r="39" spans="2:40" ht="13.5" customHeight="1">
      <c r="B39" s="76">
        <v>29</v>
      </c>
      <c r="C39" s="77">
        <v>10.4</v>
      </c>
      <c r="D39" s="77">
        <v>288.10000000000002</v>
      </c>
      <c r="E39" s="77">
        <v>298.5</v>
      </c>
      <c r="F39" s="195"/>
      <c r="G39" s="109"/>
      <c r="H39" s="109"/>
      <c r="I39" s="78"/>
      <c r="J39" s="71"/>
      <c r="K39" s="78"/>
      <c r="L39" s="78" t="s">
        <v>312</v>
      </c>
      <c r="M39" s="196"/>
      <c r="N39" s="89"/>
      <c r="O39" s="78"/>
      <c r="P39" s="78"/>
      <c r="Q39" s="78"/>
      <c r="R39" s="78"/>
      <c r="S39" s="78"/>
      <c r="T39" s="78"/>
      <c r="U39" s="78"/>
      <c r="V39" s="78"/>
      <c r="W39" s="78"/>
      <c r="X39" s="78"/>
      <c r="Y39" s="78"/>
      <c r="Z39" s="78"/>
      <c r="AA39" s="79"/>
      <c r="AB39" s="80"/>
      <c r="AC39" s="195"/>
      <c r="AD39" s="195"/>
      <c r="AE39" s="78"/>
      <c r="AF39" s="78"/>
      <c r="AG39" s="79"/>
      <c r="AH39" s="80"/>
      <c r="AI39" s="69"/>
      <c r="AJ39" s="81"/>
      <c r="AK39" s="220"/>
      <c r="AL39" s="221"/>
      <c r="AM39" s="221"/>
      <c r="AN39" s="222"/>
    </row>
    <row r="40" spans="2:40" ht="13.5" customHeight="1">
      <c r="B40" s="76">
        <v>30</v>
      </c>
      <c r="C40" s="77">
        <v>10.6</v>
      </c>
      <c r="D40" s="77">
        <v>298.5</v>
      </c>
      <c r="E40" s="77">
        <v>309.10000000000002</v>
      </c>
      <c r="F40" s="195"/>
      <c r="G40" s="109"/>
      <c r="H40" s="109"/>
      <c r="I40" s="78"/>
      <c r="J40" s="71"/>
      <c r="K40" s="78" t="s">
        <v>312</v>
      </c>
      <c r="L40" s="78"/>
      <c r="M40" s="196"/>
      <c r="N40" s="89"/>
      <c r="O40" s="78"/>
      <c r="P40" s="78"/>
      <c r="Q40" s="78"/>
      <c r="R40" s="78"/>
      <c r="S40" s="78"/>
      <c r="T40" s="78"/>
      <c r="U40" s="78"/>
      <c r="V40" s="78"/>
      <c r="W40" s="78"/>
      <c r="X40" s="78"/>
      <c r="Y40" s="78"/>
      <c r="Z40" s="78"/>
      <c r="AA40" s="79"/>
      <c r="AB40" s="80"/>
      <c r="AC40" s="195"/>
      <c r="AD40" s="195"/>
      <c r="AE40" s="78"/>
      <c r="AF40" s="78"/>
      <c r="AG40" s="79"/>
      <c r="AH40" s="80"/>
      <c r="AI40" s="69"/>
      <c r="AJ40" s="81"/>
      <c r="AK40" s="220"/>
      <c r="AL40" s="221"/>
      <c r="AM40" s="221"/>
      <c r="AN40" s="222"/>
    </row>
    <row r="41" spans="2:40" ht="13.5" customHeight="1">
      <c r="B41" s="76">
        <v>31</v>
      </c>
      <c r="C41" s="77">
        <v>10.6</v>
      </c>
      <c r="D41" s="77">
        <v>309.10000000000002</v>
      </c>
      <c r="E41" s="77">
        <v>319.70000000000005</v>
      </c>
      <c r="F41" s="195"/>
      <c r="G41" s="109"/>
      <c r="H41" s="109"/>
      <c r="I41" s="78"/>
      <c r="J41" s="71"/>
      <c r="K41" s="78"/>
      <c r="L41" s="78" t="s">
        <v>312</v>
      </c>
      <c r="M41" s="196"/>
      <c r="N41" s="89"/>
      <c r="O41" s="78"/>
      <c r="P41" s="78"/>
      <c r="Q41" s="78"/>
      <c r="R41" s="78"/>
      <c r="S41" s="78"/>
      <c r="T41" s="78"/>
      <c r="U41" s="78"/>
      <c r="V41" s="78"/>
      <c r="W41" s="78"/>
      <c r="X41" s="78"/>
      <c r="Y41" s="78"/>
      <c r="Z41" s="78"/>
      <c r="AA41" s="79"/>
      <c r="AB41" s="80"/>
      <c r="AC41" s="195"/>
      <c r="AD41" s="195"/>
      <c r="AE41" s="78"/>
      <c r="AF41" s="78"/>
      <c r="AG41" s="79"/>
      <c r="AH41" s="80"/>
      <c r="AI41" s="69"/>
      <c r="AJ41" s="81"/>
      <c r="AK41" s="220"/>
      <c r="AL41" s="221"/>
      <c r="AM41" s="221"/>
      <c r="AN41" s="222"/>
    </row>
    <row r="42" spans="2:40" ht="13.5" customHeight="1">
      <c r="B42" s="76">
        <v>32</v>
      </c>
      <c r="C42" s="77">
        <v>10.3</v>
      </c>
      <c r="D42" s="77">
        <v>319.70000000000005</v>
      </c>
      <c r="E42" s="77">
        <v>330.00000000000006</v>
      </c>
      <c r="F42" s="195"/>
      <c r="G42" s="109"/>
      <c r="H42" s="109"/>
      <c r="I42" s="78"/>
      <c r="J42" s="71"/>
      <c r="K42" s="78" t="s">
        <v>312</v>
      </c>
      <c r="L42" s="78"/>
      <c r="M42" s="196"/>
      <c r="N42" s="89"/>
      <c r="O42" s="78"/>
      <c r="P42" s="78"/>
      <c r="Q42" s="78"/>
      <c r="R42" s="78"/>
      <c r="S42" s="78"/>
      <c r="T42" s="78"/>
      <c r="U42" s="78"/>
      <c r="V42" s="78"/>
      <c r="W42" s="78"/>
      <c r="X42" s="78"/>
      <c r="Y42" s="78"/>
      <c r="Z42" s="78"/>
      <c r="AA42" s="79"/>
      <c r="AB42" s="80"/>
      <c r="AC42" s="195"/>
      <c r="AD42" s="195"/>
      <c r="AE42" s="78"/>
      <c r="AF42" s="78"/>
      <c r="AG42" s="79"/>
      <c r="AH42" s="80"/>
      <c r="AI42" s="69"/>
      <c r="AJ42" s="81"/>
      <c r="AK42" s="220"/>
      <c r="AL42" s="221"/>
      <c r="AM42" s="221"/>
      <c r="AN42" s="222"/>
    </row>
    <row r="43" spans="2:40" ht="13.5" customHeight="1">
      <c r="B43" s="76" t="s">
        <v>309</v>
      </c>
      <c r="C43" s="77">
        <v>0</v>
      </c>
      <c r="D43" s="77">
        <v>330.00000000000006</v>
      </c>
      <c r="E43" s="77">
        <v>330.00000000000006</v>
      </c>
      <c r="F43" s="195" t="s">
        <v>313</v>
      </c>
      <c r="G43" s="109"/>
      <c r="H43" s="109"/>
      <c r="I43" s="78"/>
      <c r="J43" s="71"/>
      <c r="K43" s="78"/>
      <c r="L43" s="78"/>
      <c r="M43" s="196"/>
      <c r="N43" s="89"/>
      <c r="O43" s="78"/>
      <c r="P43" s="78"/>
      <c r="Q43" s="78"/>
      <c r="R43" s="78"/>
      <c r="S43" s="78"/>
      <c r="T43" s="78"/>
      <c r="U43" s="78"/>
      <c r="V43" s="78"/>
      <c r="W43" s="78"/>
      <c r="X43" s="78"/>
      <c r="Y43" s="78"/>
      <c r="Z43" s="78"/>
      <c r="AA43" s="79"/>
      <c r="AB43" s="80"/>
      <c r="AC43" s="195"/>
      <c r="AD43" s="195"/>
      <c r="AE43" s="78"/>
      <c r="AF43" s="78"/>
      <c r="AG43" s="79"/>
      <c r="AH43" s="80"/>
      <c r="AI43" s="69"/>
      <c r="AJ43" s="81"/>
      <c r="AK43" s="220"/>
      <c r="AL43" s="221"/>
      <c r="AM43" s="221"/>
      <c r="AN43" s="222"/>
    </row>
    <row r="44" spans="2:40" ht="13.5" customHeight="1">
      <c r="B44" s="76"/>
      <c r="C44" s="77"/>
      <c r="D44" s="77"/>
      <c r="E44" s="77"/>
      <c r="F44" s="195"/>
      <c r="G44" s="109"/>
      <c r="H44" s="109"/>
      <c r="I44" s="78"/>
      <c r="J44" s="71"/>
      <c r="K44" s="78"/>
      <c r="L44" s="78"/>
      <c r="M44" s="196"/>
      <c r="N44" s="89"/>
      <c r="O44" s="78"/>
      <c r="P44" s="78"/>
      <c r="Q44" s="78"/>
      <c r="R44" s="78"/>
      <c r="S44" s="78"/>
      <c r="T44" s="78"/>
      <c r="U44" s="78"/>
      <c r="V44" s="78"/>
      <c r="W44" s="78"/>
      <c r="X44" s="78"/>
      <c r="Y44" s="78"/>
      <c r="Z44" s="78"/>
      <c r="AA44" s="79"/>
      <c r="AB44" s="80"/>
      <c r="AC44" s="195"/>
      <c r="AD44" s="195"/>
      <c r="AE44" s="78"/>
      <c r="AF44" s="78"/>
      <c r="AG44" s="79"/>
      <c r="AH44" s="80"/>
      <c r="AI44" s="69"/>
      <c r="AJ44" s="81"/>
      <c r="AK44" s="220"/>
      <c r="AL44" s="221"/>
      <c r="AM44" s="221"/>
      <c r="AN44" s="222"/>
    </row>
    <row r="45" spans="2:40" ht="13.5" customHeight="1">
      <c r="B45" s="76"/>
      <c r="C45" s="77"/>
      <c r="D45" s="77"/>
      <c r="E45" s="77"/>
      <c r="F45" s="195"/>
      <c r="G45" s="109"/>
      <c r="H45" s="109"/>
      <c r="I45" s="78"/>
      <c r="J45" s="71"/>
      <c r="K45" s="78"/>
      <c r="L45" s="78"/>
      <c r="M45" s="196"/>
      <c r="N45" s="89"/>
      <c r="O45" s="78"/>
      <c r="P45" s="78"/>
      <c r="Q45" s="78"/>
      <c r="R45" s="78"/>
      <c r="S45" s="78"/>
      <c r="T45" s="78"/>
      <c r="U45" s="78"/>
      <c r="V45" s="78"/>
      <c r="W45" s="78"/>
      <c r="X45" s="78"/>
      <c r="Y45" s="78"/>
      <c r="Z45" s="78"/>
      <c r="AA45" s="79"/>
      <c r="AB45" s="80"/>
      <c r="AC45" s="195"/>
      <c r="AD45" s="195"/>
      <c r="AE45" s="78"/>
      <c r="AF45" s="78"/>
      <c r="AG45" s="79"/>
      <c r="AH45" s="80"/>
      <c r="AI45" s="69"/>
      <c r="AJ45" s="81"/>
      <c r="AK45" s="220"/>
      <c r="AL45" s="221"/>
      <c r="AM45" s="221"/>
      <c r="AN45" s="222"/>
    </row>
    <row r="46" spans="2:40" ht="13.5" customHeight="1">
      <c r="B46" s="76"/>
      <c r="C46" s="77"/>
      <c r="D46" s="77"/>
      <c r="E46" s="77"/>
      <c r="F46" s="195"/>
      <c r="G46" s="109"/>
      <c r="H46" s="109"/>
      <c r="I46" s="78"/>
      <c r="J46" s="71"/>
      <c r="K46" s="78"/>
      <c r="L46" s="78"/>
      <c r="M46" s="196"/>
      <c r="N46" s="89"/>
      <c r="O46" s="78"/>
      <c r="P46" s="78"/>
      <c r="Q46" s="78"/>
      <c r="R46" s="78"/>
      <c r="S46" s="78"/>
      <c r="T46" s="78"/>
      <c r="U46" s="78"/>
      <c r="V46" s="78"/>
      <c r="W46" s="78"/>
      <c r="X46" s="78"/>
      <c r="Y46" s="78"/>
      <c r="Z46" s="78"/>
      <c r="AA46" s="79"/>
      <c r="AB46" s="80"/>
      <c r="AC46" s="195"/>
      <c r="AD46" s="195"/>
      <c r="AE46" s="78"/>
      <c r="AF46" s="78"/>
      <c r="AG46" s="79"/>
      <c r="AH46" s="80"/>
      <c r="AI46" s="69"/>
      <c r="AJ46" s="81"/>
      <c r="AK46" s="220"/>
      <c r="AL46" s="221"/>
      <c r="AM46" s="221"/>
      <c r="AN46" s="222"/>
    </row>
    <row r="47" spans="2:40" ht="13.5" customHeight="1">
      <c r="B47" s="76"/>
      <c r="C47" s="77"/>
      <c r="D47" s="77"/>
      <c r="E47" s="77"/>
      <c r="F47" s="195"/>
      <c r="G47" s="109"/>
      <c r="H47" s="109"/>
      <c r="I47" s="78"/>
      <c r="J47" s="71"/>
      <c r="K47" s="78"/>
      <c r="L47" s="78"/>
      <c r="M47" s="196"/>
      <c r="N47" s="89"/>
      <c r="O47" s="78"/>
      <c r="P47" s="78"/>
      <c r="Q47" s="78"/>
      <c r="R47" s="78"/>
      <c r="S47" s="78"/>
      <c r="T47" s="78"/>
      <c r="U47" s="78"/>
      <c r="V47" s="78"/>
      <c r="W47" s="78"/>
      <c r="X47" s="78"/>
      <c r="Y47" s="78"/>
      <c r="Z47" s="78"/>
      <c r="AA47" s="79"/>
      <c r="AB47" s="80"/>
      <c r="AC47" s="195"/>
      <c r="AD47" s="195"/>
      <c r="AE47" s="78"/>
      <c r="AF47" s="78"/>
      <c r="AG47" s="79"/>
      <c r="AH47" s="80"/>
      <c r="AI47" s="69"/>
      <c r="AJ47" s="81"/>
      <c r="AK47" s="220"/>
      <c r="AL47" s="221"/>
      <c r="AM47" s="221"/>
      <c r="AN47" s="222"/>
    </row>
    <row r="48" spans="2:40" ht="13.5" customHeight="1">
      <c r="B48" s="76"/>
      <c r="C48" s="77"/>
      <c r="D48" s="77"/>
      <c r="E48" s="77"/>
      <c r="F48" s="195"/>
      <c r="G48" s="109"/>
      <c r="H48" s="109"/>
      <c r="I48" s="78"/>
      <c r="J48" s="71"/>
      <c r="K48" s="78"/>
      <c r="L48" s="78"/>
      <c r="M48" s="196"/>
      <c r="N48" s="89"/>
      <c r="O48" s="78"/>
      <c r="P48" s="78"/>
      <c r="Q48" s="78"/>
      <c r="R48" s="78"/>
      <c r="S48" s="78"/>
      <c r="T48" s="78"/>
      <c r="U48" s="78"/>
      <c r="V48" s="78"/>
      <c r="W48" s="78"/>
      <c r="X48" s="78"/>
      <c r="Y48" s="78"/>
      <c r="Z48" s="78"/>
      <c r="AA48" s="79"/>
      <c r="AB48" s="80"/>
      <c r="AC48" s="195"/>
      <c r="AD48" s="195"/>
      <c r="AE48" s="78"/>
      <c r="AF48" s="78"/>
      <c r="AG48" s="79"/>
      <c r="AH48" s="80"/>
      <c r="AI48" s="69"/>
      <c r="AJ48" s="81"/>
      <c r="AK48" s="220"/>
      <c r="AL48" s="221"/>
      <c r="AM48" s="221"/>
      <c r="AN48" s="222"/>
    </row>
    <row r="49" spans="2:40" ht="13.5" customHeight="1">
      <c r="B49" s="76"/>
      <c r="C49" s="77"/>
      <c r="D49" s="77"/>
      <c r="E49" s="77"/>
      <c r="F49" s="195"/>
      <c r="G49" s="109"/>
      <c r="H49" s="109"/>
      <c r="I49" s="78"/>
      <c r="J49" s="71"/>
      <c r="K49" s="78"/>
      <c r="L49" s="78"/>
      <c r="M49" s="196"/>
      <c r="N49" s="89"/>
      <c r="O49" s="78"/>
      <c r="P49" s="78"/>
      <c r="Q49" s="78"/>
      <c r="R49" s="78"/>
      <c r="S49" s="78"/>
      <c r="T49" s="78"/>
      <c r="U49" s="78"/>
      <c r="V49" s="78"/>
      <c r="W49" s="78"/>
      <c r="X49" s="78"/>
      <c r="Y49" s="78"/>
      <c r="Z49" s="78"/>
      <c r="AA49" s="79"/>
      <c r="AB49" s="80"/>
      <c r="AC49" s="195"/>
      <c r="AD49" s="195"/>
      <c r="AE49" s="78"/>
      <c r="AF49" s="78"/>
      <c r="AG49" s="79"/>
      <c r="AH49" s="80"/>
      <c r="AI49" s="69"/>
      <c r="AJ49" s="81"/>
      <c r="AK49" s="220"/>
      <c r="AL49" s="221"/>
      <c r="AM49" s="221"/>
      <c r="AN49" s="222"/>
    </row>
    <row r="50" spans="2:40" ht="13.5" customHeight="1">
      <c r="B50" s="66" t="s">
        <v>282</v>
      </c>
      <c r="C50" s="67"/>
      <c r="D50" s="67"/>
      <c r="E50" s="67"/>
      <c r="F50" s="67"/>
      <c r="G50" s="67"/>
      <c r="H50" s="67"/>
      <c r="I50" s="67"/>
      <c r="J50" s="67"/>
      <c r="K50" s="67"/>
      <c r="L50" s="67"/>
      <c r="M50" s="67"/>
      <c r="N50" s="67"/>
      <c r="O50" s="67"/>
      <c r="P50" s="67"/>
      <c r="Q50" s="67"/>
    </row>
    <row r="51" spans="2:40" ht="13.5" customHeight="1"/>
    <row r="52" spans="2:40" ht="13.5" customHeight="1"/>
    <row r="53" spans="2:40" ht="13.5" customHeight="1"/>
    <row r="54" spans="2:40" ht="13.5" customHeight="1"/>
    <row r="55" spans="2:40" ht="13.5" customHeight="1"/>
    <row r="56" spans="2:40" ht="13.5" customHeight="1"/>
    <row r="57" spans="2:40" ht="13.5" customHeight="1"/>
    <row r="58" spans="2:40" ht="13.5" customHeight="1"/>
    <row r="59" spans="2:40" ht="13.5" customHeight="1"/>
    <row r="60" spans="2:40" ht="13.5" customHeight="1"/>
    <row r="61" spans="2:40" ht="13.5" customHeight="1"/>
    <row r="62" spans="2:40" ht="13.5" customHeight="1"/>
    <row r="63" spans="2:40" ht="13.5" customHeight="1"/>
  </sheetData>
  <mergeCells count="211">
    <mergeCell ref="AK41:AN41"/>
    <mergeCell ref="AK42:AN42"/>
    <mergeCell ref="AK43:AN43"/>
    <mergeCell ref="AK44:AN44"/>
    <mergeCell ref="AK45:AN45"/>
    <mergeCell ref="AK46:AN46"/>
    <mergeCell ref="AK47:AN47"/>
    <mergeCell ref="AK48:AN48"/>
    <mergeCell ref="AK49:AN49"/>
    <mergeCell ref="AK32:AN32"/>
    <mergeCell ref="AK33:AN33"/>
    <mergeCell ref="AK34:AN34"/>
    <mergeCell ref="AK35:AN35"/>
    <mergeCell ref="AK36:AN36"/>
    <mergeCell ref="AK37:AN37"/>
    <mergeCell ref="AK38:AN38"/>
    <mergeCell ref="AK39:AN39"/>
    <mergeCell ref="AK40:AN40"/>
    <mergeCell ref="AK23:AN23"/>
    <mergeCell ref="AK24:AN24"/>
    <mergeCell ref="AK25:AN25"/>
    <mergeCell ref="AK26:AN26"/>
    <mergeCell ref="AK27:AN27"/>
    <mergeCell ref="AK28:AN28"/>
    <mergeCell ref="AK29:AN29"/>
    <mergeCell ref="AK30:AN30"/>
    <mergeCell ref="AK31:AN31"/>
    <mergeCell ref="B3:AN3"/>
    <mergeCell ref="B4:D4"/>
    <mergeCell ref="E4:I4"/>
    <mergeCell ref="J4:L4"/>
    <mergeCell ref="M4:R4"/>
    <mergeCell ref="B5:D5"/>
    <mergeCell ref="E5:I5"/>
    <mergeCell ref="J5:L5"/>
    <mergeCell ref="M5:R5"/>
    <mergeCell ref="S4:X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2:H32"/>
    <mergeCell ref="M32:N32"/>
    <mergeCell ref="F31:H31"/>
    <mergeCell ref="M31:N31"/>
    <mergeCell ref="AC31:AD31"/>
    <mergeCell ref="AC32:AD32"/>
    <mergeCell ref="F30:H30"/>
    <mergeCell ref="M30:N30"/>
    <mergeCell ref="F29:H29"/>
    <mergeCell ref="M29:N29"/>
    <mergeCell ref="AC29:AD29"/>
    <mergeCell ref="AC30:AD30"/>
    <mergeCell ref="F34:H34"/>
    <mergeCell ref="M34:N34"/>
    <mergeCell ref="F33:H33"/>
    <mergeCell ref="M33:N33"/>
    <mergeCell ref="AC10:AD10"/>
    <mergeCell ref="AC11:AD11"/>
    <mergeCell ref="AC12:AD12"/>
    <mergeCell ref="F49:H49"/>
    <mergeCell ref="M49:N49"/>
    <mergeCell ref="F48:H48"/>
    <mergeCell ref="M48:N48"/>
    <mergeCell ref="F46:H46"/>
    <mergeCell ref="M46:N46"/>
    <mergeCell ref="M39:N39"/>
    <mergeCell ref="F40:H40"/>
    <mergeCell ref="M40:N40"/>
    <mergeCell ref="F41:H41"/>
    <mergeCell ref="M41:N41"/>
    <mergeCell ref="F42:H42"/>
    <mergeCell ref="M42:N42"/>
    <mergeCell ref="F43:H43"/>
    <mergeCell ref="M43:N43"/>
    <mergeCell ref="F44:H44"/>
    <mergeCell ref="M44:N44"/>
    <mergeCell ref="F39:H39"/>
    <mergeCell ref="F47:H47"/>
    <mergeCell ref="M47:N47"/>
    <mergeCell ref="F35:H35"/>
    <mergeCell ref="M35:N35"/>
    <mergeCell ref="F36:H36"/>
    <mergeCell ref="M36:N36"/>
    <mergeCell ref="F38:H38"/>
    <mergeCell ref="M38:N38"/>
    <mergeCell ref="F37:H37"/>
    <mergeCell ref="M37:N37"/>
    <mergeCell ref="AC20:AD20"/>
    <mergeCell ref="AC41:AD41"/>
    <mergeCell ref="AC42:AD42"/>
    <mergeCell ref="AC43:AD43"/>
    <mergeCell ref="AK6:AN9"/>
    <mergeCell ref="O6:AD6"/>
    <mergeCell ref="AC7:AD9"/>
    <mergeCell ref="Y7:AB7"/>
    <mergeCell ref="AI4:AN5"/>
    <mergeCell ref="Y4:AD5"/>
    <mergeCell ref="AE4:AH5"/>
    <mergeCell ref="AK10:AN10"/>
    <mergeCell ref="AK11:AN11"/>
    <mergeCell ref="AK12:AN12"/>
    <mergeCell ref="AK13:AN13"/>
    <mergeCell ref="AK14:AN14"/>
    <mergeCell ref="AK15:AN15"/>
    <mergeCell ref="AK16:AN16"/>
    <mergeCell ref="AK17:AN17"/>
    <mergeCell ref="AK18:AN18"/>
    <mergeCell ref="AK19:AN19"/>
    <mergeCell ref="AK20:AN20"/>
    <mergeCell ref="AK21:AN21"/>
    <mergeCell ref="AK22:AN22"/>
    <mergeCell ref="AC44:AD44"/>
    <mergeCell ref="F45:H45"/>
    <mergeCell ref="M45:N45"/>
    <mergeCell ref="AC45:AD45"/>
    <mergeCell ref="AI8:AJ9"/>
    <mergeCell ref="AC47:AD47"/>
    <mergeCell ref="AC48:AD48"/>
    <mergeCell ref="AC49:AD49"/>
    <mergeCell ref="AC33:AD33"/>
    <mergeCell ref="AC34:AD34"/>
    <mergeCell ref="AC35:AD35"/>
    <mergeCell ref="AC36:AD36"/>
    <mergeCell ref="AC37:AD37"/>
    <mergeCell ref="AC38:AD38"/>
    <mergeCell ref="AC39:AD39"/>
    <mergeCell ref="AC40:AD40"/>
    <mergeCell ref="AC46:AD46"/>
    <mergeCell ref="AC13:AD13"/>
    <mergeCell ref="AC14:AD14"/>
    <mergeCell ref="AC15:AD15"/>
    <mergeCell ref="AC16:AD16"/>
    <mergeCell ref="AC17:AD17"/>
    <mergeCell ref="AC18:AD18"/>
    <mergeCell ref="AC19:AD19"/>
  </mergeCells>
  <phoneticPr fontId="8"/>
  <dataValidations count="1">
    <dataValidation type="list" allowBlank="1" showInputMessage="1" showErrorMessage="1" sqref="K10:L49" xr:uid="{00000000-0002-0000-0300-000000000000}">
      <formula1>"　,○"</formula1>
    </dataValidation>
  </dataValidations>
  <printOptions horizontalCentered="1"/>
  <pageMargins left="0.39370078740157483" right="0.39370078740157483" top="0.59055118110236227" bottom="0.59055118110236227" header="0.31496062992125984" footer="0.31496062992125984"/>
  <pageSetup paperSize="9" scale="80" fitToWidth="0" fitToHeight="0" orientation="landscape" copies="2"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2:AI36"/>
  <sheetViews>
    <sheetView showGridLines="0" showZeros="0" view="pageBreakPreview" topLeftCell="A5" zoomScale="90" zoomScaleNormal="100" zoomScaleSheetLayoutView="90" workbookViewId="0">
      <selection activeCell="AQ20" sqref="AQ20"/>
    </sheetView>
  </sheetViews>
  <sheetFormatPr defaultColWidth="9" defaultRowHeight="12"/>
  <cols>
    <col min="1" max="1" width="1.6640625" style="2" customWidth="1"/>
    <col min="2" max="35" width="4.109375" style="2" customWidth="1"/>
    <col min="36" max="36" width="1.21875" style="2" customWidth="1"/>
    <col min="37" max="16384" width="9" style="2"/>
  </cols>
  <sheetData>
    <row r="2" spans="2:35" ht="8.25" customHeight="1"/>
    <row r="3" spans="2:35" s="17" customFormat="1" ht="25.05" customHeight="1">
      <c r="B3" s="283" t="s">
        <v>136</v>
      </c>
      <c r="C3" s="283"/>
      <c r="D3" s="283"/>
      <c r="E3" s="283"/>
      <c r="F3" s="283"/>
      <c r="G3" s="283"/>
      <c r="H3" s="283"/>
      <c r="I3" s="283"/>
      <c r="J3" s="283"/>
      <c r="K3" s="283"/>
      <c r="L3" s="283"/>
      <c r="M3" s="283"/>
      <c r="N3" s="283"/>
      <c r="O3" s="283"/>
      <c r="P3" s="283"/>
      <c r="Q3" s="283"/>
      <c r="R3" s="283"/>
      <c r="S3" s="283"/>
      <c r="T3" s="283"/>
      <c r="U3" s="283"/>
      <c r="V3" s="283"/>
      <c r="W3" s="283"/>
      <c r="X3" s="283"/>
      <c r="Y3" s="283"/>
      <c r="Z3" s="283"/>
      <c r="AA3" s="283"/>
      <c r="AB3" s="283"/>
      <c r="AC3" s="283"/>
      <c r="AD3" s="283"/>
      <c r="AE3" s="283"/>
      <c r="AF3" s="283"/>
      <c r="AG3" s="283"/>
      <c r="AH3" s="283"/>
      <c r="AI3" s="283"/>
    </row>
    <row r="4" spans="2:35" ht="20.100000000000001" customHeight="1">
      <c r="B4" s="167" t="s">
        <v>8</v>
      </c>
      <c r="C4" s="177"/>
      <c r="D4" s="178"/>
      <c r="E4" s="284" t="s">
        <v>292</v>
      </c>
      <c r="F4" s="285"/>
      <c r="G4" s="285"/>
      <c r="H4" s="285"/>
      <c r="I4" s="286"/>
      <c r="J4" s="287" t="s">
        <v>9</v>
      </c>
      <c r="K4" s="287"/>
      <c r="L4" s="287"/>
      <c r="M4" s="288" t="s">
        <v>294</v>
      </c>
      <c r="N4" s="288"/>
      <c r="O4" s="288"/>
      <c r="P4" s="288"/>
      <c r="Q4" s="288"/>
      <c r="R4" s="288"/>
      <c r="S4" s="91" t="s">
        <v>97</v>
      </c>
      <c r="T4" s="92"/>
      <c r="U4" s="92"/>
      <c r="V4" s="93"/>
      <c r="W4" s="151" t="s">
        <v>310</v>
      </c>
      <c r="X4" s="289"/>
      <c r="Y4" s="289"/>
      <c r="Z4" s="289"/>
      <c r="AA4" s="289"/>
      <c r="AB4" s="290"/>
      <c r="AC4" s="294" t="s">
        <v>128</v>
      </c>
      <c r="AD4" s="295"/>
      <c r="AE4" s="296"/>
      <c r="AF4" s="300">
        <v>44952</v>
      </c>
      <c r="AG4" s="301"/>
      <c r="AH4" s="301"/>
      <c r="AI4" s="302"/>
    </row>
    <row r="5" spans="2:35" ht="20.100000000000001" customHeight="1">
      <c r="B5" s="110" t="s">
        <v>0</v>
      </c>
      <c r="C5" s="111"/>
      <c r="D5" s="112"/>
      <c r="E5" s="306" t="s">
        <v>293</v>
      </c>
      <c r="F5" s="307"/>
      <c r="G5" s="307"/>
      <c r="H5" s="307"/>
      <c r="I5" s="308"/>
      <c r="J5" s="309" t="s">
        <v>1</v>
      </c>
      <c r="K5" s="309"/>
      <c r="L5" s="309"/>
      <c r="M5" s="288" t="s">
        <v>295</v>
      </c>
      <c r="N5" s="288"/>
      <c r="O5" s="288"/>
      <c r="P5" s="288"/>
      <c r="Q5" s="288"/>
      <c r="R5" s="288"/>
      <c r="S5" s="94"/>
      <c r="T5" s="95"/>
      <c r="U5" s="95"/>
      <c r="V5" s="96"/>
      <c r="W5" s="291"/>
      <c r="X5" s="292"/>
      <c r="Y5" s="292"/>
      <c r="Z5" s="292"/>
      <c r="AA5" s="292"/>
      <c r="AB5" s="293"/>
      <c r="AC5" s="297"/>
      <c r="AD5" s="298"/>
      <c r="AE5" s="299"/>
      <c r="AF5" s="303"/>
      <c r="AG5" s="304"/>
      <c r="AH5" s="304"/>
      <c r="AI5" s="305"/>
    </row>
    <row r="6" spans="2:35" ht="26.25" customHeight="1">
      <c r="B6" s="279" t="s">
        <v>127</v>
      </c>
      <c r="C6" s="281"/>
      <c r="D6" s="281"/>
      <c r="E6" s="281"/>
      <c r="F6" s="281"/>
      <c r="G6" s="281"/>
      <c r="H6" s="281"/>
      <c r="I6" s="281"/>
      <c r="J6" s="281"/>
      <c r="K6" s="281"/>
      <c r="L6" s="281"/>
      <c r="M6" s="281"/>
      <c r="N6" s="281"/>
      <c r="O6" s="281"/>
      <c r="P6" s="281"/>
      <c r="Q6" s="281"/>
      <c r="R6" s="281"/>
      <c r="S6" s="281"/>
      <c r="T6" s="281"/>
      <c r="U6" s="281"/>
      <c r="V6" s="281"/>
      <c r="W6" s="281"/>
      <c r="X6" s="281"/>
      <c r="Y6" s="281"/>
      <c r="Z6" s="281"/>
      <c r="AA6" s="281"/>
      <c r="AB6" s="281"/>
      <c r="AC6" s="281"/>
      <c r="AD6" s="281"/>
      <c r="AE6" s="281"/>
      <c r="AF6" s="281"/>
      <c r="AG6" s="281"/>
      <c r="AH6" s="281"/>
      <c r="AI6" s="281"/>
    </row>
    <row r="7" spans="2:35" ht="35.549999999999997" customHeight="1">
      <c r="B7" s="280"/>
      <c r="C7" s="282"/>
      <c r="D7" s="282"/>
      <c r="E7" s="282"/>
      <c r="F7" s="282"/>
      <c r="G7" s="282"/>
      <c r="H7" s="282"/>
      <c r="I7" s="282"/>
      <c r="J7" s="282"/>
      <c r="K7" s="282"/>
      <c r="L7" s="282"/>
      <c r="M7" s="282"/>
      <c r="N7" s="282"/>
      <c r="O7" s="282"/>
      <c r="P7" s="282"/>
      <c r="Q7" s="282"/>
      <c r="R7" s="282"/>
      <c r="S7" s="282"/>
      <c r="T7" s="282"/>
      <c r="U7" s="282"/>
      <c r="V7" s="282"/>
      <c r="W7" s="282"/>
      <c r="X7" s="282"/>
      <c r="Y7" s="282"/>
      <c r="Z7" s="282"/>
      <c r="AA7" s="282"/>
      <c r="AB7" s="282"/>
      <c r="AC7" s="282"/>
      <c r="AD7" s="282"/>
      <c r="AE7" s="282"/>
      <c r="AF7" s="282"/>
      <c r="AG7" s="282"/>
      <c r="AH7" s="282"/>
      <c r="AI7" s="282"/>
    </row>
    <row r="8" spans="2:35" ht="35.549999999999997" customHeight="1">
      <c r="B8" s="280"/>
      <c r="C8" s="282"/>
      <c r="D8" s="282"/>
      <c r="E8" s="282"/>
      <c r="F8" s="282"/>
      <c r="G8" s="282"/>
      <c r="H8" s="282"/>
      <c r="I8" s="282"/>
      <c r="J8" s="282"/>
      <c r="K8" s="282"/>
      <c r="L8" s="282"/>
      <c r="M8" s="282"/>
      <c r="N8" s="282"/>
      <c r="O8" s="282"/>
      <c r="P8" s="282"/>
      <c r="Q8" s="282"/>
      <c r="R8" s="282"/>
      <c r="S8" s="282"/>
      <c r="T8" s="282"/>
      <c r="U8" s="282"/>
      <c r="V8" s="282"/>
      <c r="W8" s="282"/>
      <c r="X8" s="282"/>
      <c r="Y8" s="282"/>
      <c r="Z8" s="282"/>
      <c r="AA8" s="282"/>
      <c r="AB8" s="282"/>
      <c r="AC8" s="282"/>
      <c r="AD8" s="282"/>
      <c r="AE8" s="282"/>
      <c r="AF8" s="282"/>
      <c r="AG8" s="282"/>
      <c r="AH8" s="282"/>
      <c r="AI8" s="282"/>
    </row>
    <row r="9" spans="2:35" ht="35.549999999999997" customHeight="1">
      <c r="B9" s="280"/>
      <c r="C9" s="282"/>
      <c r="D9" s="282"/>
      <c r="E9" s="282"/>
      <c r="F9" s="282"/>
      <c r="G9" s="282"/>
      <c r="H9" s="282"/>
      <c r="I9" s="282"/>
      <c r="J9" s="282"/>
      <c r="K9" s="282"/>
      <c r="L9" s="282"/>
      <c r="M9" s="282"/>
      <c r="N9" s="282"/>
      <c r="O9" s="282"/>
      <c r="P9" s="282"/>
      <c r="Q9" s="282"/>
      <c r="R9" s="282"/>
      <c r="S9" s="282"/>
      <c r="T9" s="282"/>
      <c r="U9" s="282"/>
      <c r="V9" s="282"/>
      <c r="W9" s="282"/>
      <c r="X9" s="282"/>
      <c r="Y9" s="282"/>
      <c r="Z9" s="282"/>
      <c r="AA9" s="282"/>
      <c r="AB9" s="282"/>
      <c r="AC9" s="282"/>
      <c r="AD9" s="282"/>
      <c r="AE9" s="282"/>
      <c r="AF9" s="282"/>
      <c r="AG9" s="282"/>
      <c r="AH9" s="282"/>
      <c r="AI9" s="282"/>
    </row>
    <row r="10" spans="2:35" ht="35.549999999999997" customHeight="1">
      <c r="B10" s="280"/>
      <c r="C10" s="282"/>
      <c r="D10" s="282"/>
      <c r="E10" s="282"/>
      <c r="F10" s="282"/>
      <c r="G10" s="282"/>
      <c r="H10" s="282"/>
      <c r="I10" s="282"/>
      <c r="J10" s="282"/>
      <c r="K10" s="282"/>
      <c r="L10" s="282"/>
      <c r="M10" s="282"/>
      <c r="N10" s="282"/>
      <c r="O10" s="282"/>
      <c r="P10" s="282"/>
      <c r="Q10" s="282"/>
      <c r="R10" s="282"/>
      <c r="S10" s="282"/>
      <c r="T10" s="282"/>
      <c r="U10" s="282"/>
      <c r="V10" s="282"/>
      <c r="W10" s="282"/>
      <c r="X10" s="282"/>
      <c r="Y10" s="282"/>
      <c r="Z10" s="282"/>
      <c r="AA10" s="282"/>
      <c r="AB10" s="282"/>
      <c r="AC10" s="282"/>
      <c r="AD10" s="282"/>
      <c r="AE10" s="282"/>
      <c r="AF10" s="282"/>
      <c r="AG10" s="282"/>
      <c r="AH10" s="282"/>
      <c r="AI10" s="282"/>
    </row>
    <row r="11" spans="2:35" ht="35.549999999999997" customHeight="1">
      <c r="B11" s="280"/>
      <c r="C11" s="282"/>
      <c r="D11" s="282"/>
      <c r="E11" s="282"/>
      <c r="F11" s="282"/>
      <c r="G11" s="282"/>
      <c r="H11" s="282"/>
      <c r="I11" s="282"/>
      <c r="J11" s="282"/>
      <c r="K11" s="282"/>
      <c r="L11" s="282"/>
      <c r="M11" s="282"/>
      <c r="N11" s="282"/>
      <c r="O11" s="282"/>
      <c r="P11" s="282"/>
      <c r="Q11" s="282"/>
      <c r="R11" s="282"/>
      <c r="S11" s="282"/>
      <c r="T11" s="282"/>
      <c r="U11" s="282"/>
      <c r="V11" s="282"/>
      <c r="W11" s="282"/>
      <c r="X11" s="282"/>
      <c r="Y11" s="282"/>
      <c r="Z11" s="282"/>
      <c r="AA11" s="282"/>
      <c r="AB11" s="282"/>
      <c r="AC11" s="282"/>
      <c r="AD11" s="282"/>
      <c r="AE11" s="282"/>
      <c r="AF11" s="282"/>
      <c r="AG11" s="282"/>
      <c r="AH11" s="282"/>
      <c r="AI11" s="282"/>
    </row>
    <row r="12" spans="2:35" ht="35.549999999999997" customHeight="1">
      <c r="B12" s="280"/>
      <c r="C12" s="282"/>
      <c r="D12" s="282"/>
      <c r="E12" s="282"/>
      <c r="F12" s="282"/>
      <c r="G12" s="282"/>
      <c r="H12" s="282"/>
      <c r="I12" s="282"/>
      <c r="J12" s="282"/>
      <c r="K12" s="282"/>
      <c r="L12" s="282"/>
      <c r="M12" s="282"/>
      <c r="N12" s="282"/>
      <c r="O12" s="282"/>
      <c r="P12" s="282"/>
      <c r="Q12" s="282"/>
      <c r="R12" s="282"/>
      <c r="S12" s="282"/>
      <c r="T12" s="282"/>
      <c r="U12" s="282"/>
      <c r="V12" s="282"/>
      <c r="W12" s="282"/>
      <c r="X12" s="282"/>
      <c r="Y12" s="282"/>
      <c r="Z12" s="282"/>
      <c r="AA12" s="282"/>
      <c r="AB12" s="282"/>
      <c r="AC12" s="282"/>
      <c r="AD12" s="282"/>
      <c r="AE12" s="282"/>
      <c r="AF12" s="282"/>
      <c r="AG12" s="282"/>
      <c r="AH12" s="282"/>
      <c r="AI12" s="282"/>
    </row>
    <row r="13" spans="2:35" ht="35.549999999999997" customHeight="1">
      <c r="B13" s="280"/>
      <c r="C13" s="282"/>
      <c r="D13" s="282"/>
      <c r="E13" s="282"/>
      <c r="F13" s="282"/>
      <c r="G13" s="282"/>
      <c r="H13" s="282"/>
      <c r="I13" s="282"/>
      <c r="J13" s="282"/>
      <c r="K13" s="282"/>
      <c r="L13" s="282"/>
      <c r="M13" s="282"/>
      <c r="N13" s="282"/>
      <c r="O13" s="282"/>
      <c r="P13" s="282"/>
      <c r="Q13" s="282"/>
      <c r="R13" s="282"/>
      <c r="S13" s="282"/>
      <c r="T13" s="282"/>
      <c r="U13" s="282"/>
      <c r="V13" s="282"/>
      <c r="W13" s="282"/>
      <c r="X13" s="282"/>
      <c r="Y13" s="282"/>
      <c r="Z13" s="282"/>
      <c r="AA13" s="282"/>
      <c r="AB13" s="282"/>
      <c r="AC13" s="282"/>
      <c r="AD13" s="282"/>
      <c r="AE13" s="282"/>
      <c r="AF13" s="282"/>
      <c r="AG13" s="282"/>
      <c r="AH13" s="282"/>
      <c r="AI13" s="282"/>
    </row>
    <row r="14" spans="2:35" ht="35.549999999999997" customHeight="1">
      <c r="B14" s="280"/>
      <c r="C14" s="282"/>
      <c r="D14" s="282"/>
      <c r="E14" s="282"/>
      <c r="F14" s="282"/>
      <c r="G14" s="282"/>
      <c r="H14" s="282"/>
      <c r="I14" s="282"/>
      <c r="J14" s="282"/>
      <c r="K14" s="282"/>
      <c r="L14" s="282"/>
      <c r="M14" s="282"/>
      <c r="N14" s="282"/>
      <c r="O14" s="282"/>
      <c r="P14" s="282"/>
      <c r="Q14" s="282"/>
      <c r="R14" s="282"/>
      <c r="S14" s="282"/>
      <c r="T14" s="282"/>
      <c r="U14" s="282"/>
      <c r="V14" s="282"/>
      <c r="W14" s="282"/>
      <c r="X14" s="282"/>
      <c r="Y14" s="282"/>
      <c r="Z14" s="282"/>
      <c r="AA14" s="282"/>
      <c r="AB14" s="282"/>
      <c r="AC14" s="282"/>
      <c r="AD14" s="282"/>
      <c r="AE14" s="282"/>
      <c r="AF14" s="282"/>
      <c r="AG14" s="282"/>
      <c r="AH14" s="282"/>
      <c r="AI14" s="282"/>
    </row>
    <row r="15" spans="2:35" ht="35.549999999999997" customHeight="1">
      <c r="B15" s="280"/>
      <c r="C15" s="282"/>
      <c r="D15" s="282"/>
      <c r="E15" s="282"/>
      <c r="F15" s="282"/>
      <c r="G15" s="282"/>
      <c r="H15" s="282"/>
      <c r="I15" s="282"/>
      <c r="J15" s="282"/>
      <c r="K15" s="282"/>
      <c r="L15" s="282"/>
      <c r="M15" s="282"/>
      <c r="N15" s="282"/>
      <c r="O15" s="282"/>
      <c r="P15" s="282"/>
      <c r="Q15" s="282"/>
      <c r="R15" s="282"/>
      <c r="S15" s="282"/>
      <c r="T15" s="282"/>
      <c r="U15" s="282"/>
      <c r="V15" s="282"/>
      <c r="W15" s="282"/>
      <c r="X15" s="282"/>
      <c r="Y15" s="282"/>
      <c r="Z15" s="282"/>
      <c r="AA15" s="282"/>
      <c r="AB15" s="282"/>
      <c r="AC15" s="282"/>
      <c r="AD15" s="282"/>
      <c r="AE15" s="282"/>
      <c r="AF15" s="282"/>
      <c r="AG15" s="282"/>
      <c r="AH15" s="282"/>
      <c r="AI15" s="282"/>
    </row>
    <row r="16" spans="2:35" ht="35.549999999999997" customHeight="1">
      <c r="B16" s="280"/>
      <c r="C16" s="282"/>
      <c r="D16" s="282"/>
      <c r="E16" s="282"/>
      <c r="F16" s="282"/>
      <c r="G16" s="282"/>
      <c r="H16" s="282"/>
      <c r="I16" s="282"/>
      <c r="J16" s="282"/>
      <c r="K16" s="282"/>
      <c r="L16" s="282"/>
      <c r="M16" s="282"/>
      <c r="N16" s="282"/>
      <c r="O16" s="282"/>
      <c r="P16" s="282"/>
      <c r="Q16" s="282"/>
      <c r="R16" s="282"/>
      <c r="S16" s="282"/>
      <c r="T16" s="282"/>
      <c r="U16" s="282"/>
      <c r="V16" s="282"/>
      <c r="W16" s="282"/>
      <c r="X16" s="282"/>
      <c r="Y16" s="282"/>
      <c r="Z16" s="282"/>
      <c r="AA16" s="282"/>
      <c r="AB16" s="282"/>
      <c r="AC16" s="282"/>
      <c r="AD16" s="282"/>
      <c r="AE16" s="282"/>
      <c r="AF16" s="282"/>
      <c r="AG16" s="282"/>
      <c r="AH16" s="282"/>
      <c r="AI16" s="282"/>
    </row>
    <row r="17" spans="2:35" ht="35.549999999999997" customHeight="1">
      <c r="B17" s="280"/>
      <c r="C17" s="282"/>
      <c r="D17" s="282"/>
      <c r="E17" s="282"/>
      <c r="F17" s="282"/>
      <c r="G17" s="282"/>
      <c r="H17" s="282"/>
      <c r="I17" s="282"/>
      <c r="J17" s="282"/>
      <c r="K17" s="282"/>
      <c r="L17" s="282"/>
      <c r="M17" s="282"/>
      <c r="N17" s="282"/>
      <c r="O17" s="282"/>
      <c r="P17" s="282"/>
      <c r="Q17" s="282"/>
      <c r="R17" s="282"/>
      <c r="S17" s="282"/>
      <c r="T17" s="282"/>
      <c r="U17" s="282"/>
      <c r="V17" s="282"/>
      <c r="W17" s="282"/>
      <c r="X17" s="282"/>
      <c r="Y17" s="282"/>
      <c r="Z17" s="282"/>
      <c r="AA17" s="282"/>
      <c r="AB17" s="282"/>
      <c r="AC17" s="282"/>
      <c r="AD17" s="282"/>
      <c r="AE17" s="282"/>
      <c r="AF17" s="282"/>
      <c r="AG17" s="282"/>
      <c r="AH17" s="282"/>
      <c r="AI17" s="282"/>
    </row>
    <row r="18" spans="2:35" ht="53.25" customHeight="1">
      <c r="B18" s="280"/>
      <c r="C18" s="282"/>
      <c r="D18" s="282"/>
      <c r="E18" s="282"/>
      <c r="F18" s="282"/>
      <c r="G18" s="282"/>
      <c r="H18" s="282"/>
      <c r="I18" s="282"/>
      <c r="J18" s="282"/>
      <c r="K18" s="282"/>
      <c r="L18" s="282"/>
      <c r="M18" s="282"/>
      <c r="N18" s="282"/>
      <c r="O18" s="282"/>
      <c r="P18" s="282"/>
      <c r="Q18" s="282"/>
      <c r="R18" s="282"/>
      <c r="S18" s="282"/>
      <c r="T18" s="282"/>
      <c r="U18" s="282"/>
      <c r="V18" s="282"/>
      <c r="W18" s="282"/>
      <c r="X18" s="282"/>
      <c r="Y18" s="282"/>
      <c r="Z18" s="282"/>
      <c r="AA18" s="282"/>
      <c r="AB18" s="282"/>
      <c r="AC18" s="282"/>
      <c r="AD18" s="282"/>
      <c r="AE18" s="282"/>
      <c r="AF18" s="282"/>
      <c r="AG18" s="282"/>
      <c r="AH18" s="282"/>
      <c r="AI18" s="282"/>
    </row>
    <row r="19" spans="2:35" ht="15" customHeight="1">
      <c r="B19" s="16"/>
      <c r="C19" s="16"/>
      <c r="D19" s="3"/>
    </row>
    <row r="20" spans="2:35" s="17" customFormat="1" ht="25.05" customHeight="1">
      <c r="B20" s="283" t="s">
        <v>136</v>
      </c>
      <c r="C20" s="283"/>
      <c r="D20" s="283"/>
      <c r="E20" s="283"/>
      <c r="F20" s="283"/>
      <c r="G20" s="283"/>
      <c r="H20" s="283"/>
      <c r="I20" s="283"/>
      <c r="J20" s="283"/>
      <c r="K20" s="283"/>
      <c r="L20" s="283"/>
      <c r="M20" s="283"/>
      <c r="N20" s="283"/>
      <c r="O20" s="283"/>
      <c r="P20" s="283"/>
      <c r="Q20" s="283"/>
      <c r="R20" s="283"/>
      <c r="S20" s="283"/>
      <c r="T20" s="283"/>
      <c r="U20" s="283"/>
      <c r="V20" s="283"/>
      <c r="W20" s="283"/>
      <c r="X20" s="283"/>
      <c r="Y20" s="283"/>
      <c r="Z20" s="283"/>
      <c r="AA20" s="283"/>
      <c r="AB20" s="283"/>
      <c r="AC20" s="283"/>
      <c r="AD20" s="283"/>
      <c r="AE20" s="283"/>
      <c r="AF20" s="283"/>
      <c r="AG20" s="283"/>
      <c r="AH20" s="283"/>
      <c r="AI20" s="283"/>
    </row>
    <row r="21" spans="2:35" ht="20.100000000000001" customHeight="1">
      <c r="B21" s="167" t="s">
        <v>8</v>
      </c>
      <c r="C21" s="177"/>
      <c r="D21" s="178"/>
      <c r="E21" s="284" t="s">
        <v>292</v>
      </c>
      <c r="F21" s="285"/>
      <c r="G21" s="285"/>
      <c r="H21" s="285"/>
      <c r="I21" s="286"/>
      <c r="J21" s="287" t="s">
        <v>9</v>
      </c>
      <c r="K21" s="287"/>
      <c r="L21" s="287"/>
      <c r="M21" s="288" t="s">
        <v>294</v>
      </c>
      <c r="N21" s="288"/>
      <c r="O21" s="288"/>
      <c r="P21" s="288"/>
      <c r="Q21" s="288"/>
      <c r="R21" s="288"/>
      <c r="S21" s="91" t="s">
        <v>97</v>
      </c>
      <c r="T21" s="92"/>
      <c r="U21" s="92"/>
      <c r="V21" s="93"/>
      <c r="W21" s="151" t="s">
        <v>310</v>
      </c>
      <c r="X21" s="289"/>
      <c r="Y21" s="289"/>
      <c r="Z21" s="289"/>
      <c r="AA21" s="289"/>
      <c r="AB21" s="290"/>
      <c r="AC21" s="294" t="s">
        <v>128</v>
      </c>
      <c r="AD21" s="295"/>
      <c r="AE21" s="296"/>
      <c r="AF21" s="300">
        <v>44952</v>
      </c>
      <c r="AG21" s="301"/>
      <c r="AH21" s="301"/>
      <c r="AI21" s="302"/>
    </row>
    <row r="22" spans="2:35" ht="20.100000000000001" customHeight="1">
      <c r="B22" s="110" t="s">
        <v>0</v>
      </c>
      <c r="C22" s="111"/>
      <c r="D22" s="112"/>
      <c r="E22" s="306" t="s">
        <v>293</v>
      </c>
      <c r="F22" s="307"/>
      <c r="G22" s="307"/>
      <c r="H22" s="307"/>
      <c r="I22" s="308"/>
      <c r="J22" s="309" t="s">
        <v>1</v>
      </c>
      <c r="K22" s="309"/>
      <c r="L22" s="309"/>
      <c r="M22" s="288" t="s">
        <v>295</v>
      </c>
      <c r="N22" s="288"/>
      <c r="O22" s="288"/>
      <c r="P22" s="288"/>
      <c r="Q22" s="288"/>
      <c r="R22" s="288"/>
      <c r="S22" s="94"/>
      <c r="T22" s="95"/>
      <c r="U22" s="95"/>
      <c r="V22" s="96"/>
      <c r="W22" s="291"/>
      <c r="X22" s="292"/>
      <c r="Y22" s="292"/>
      <c r="Z22" s="292"/>
      <c r="AA22" s="292"/>
      <c r="AB22" s="293"/>
      <c r="AC22" s="297"/>
      <c r="AD22" s="298"/>
      <c r="AE22" s="299"/>
      <c r="AF22" s="303"/>
      <c r="AG22" s="304"/>
      <c r="AH22" s="304"/>
      <c r="AI22" s="305"/>
    </row>
    <row r="23" spans="2:35" ht="26.25" customHeight="1">
      <c r="B23" s="279" t="s">
        <v>127</v>
      </c>
      <c r="C23" s="281"/>
      <c r="D23" s="281"/>
      <c r="E23" s="281"/>
      <c r="F23" s="281"/>
      <c r="G23" s="281"/>
      <c r="H23" s="281"/>
      <c r="I23" s="281"/>
      <c r="J23" s="281"/>
      <c r="K23" s="281"/>
      <c r="L23" s="281"/>
      <c r="M23" s="281"/>
      <c r="N23" s="281"/>
      <c r="O23" s="281"/>
      <c r="P23" s="281"/>
      <c r="Q23" s="281"/>
      <c r="R23" s="281"/>
      <c r="S23" s="281"/>
      <c r="T23" s="281"/>
      <c r="U23" s="281"/>
      <c r="V23" s="281"/>
      <c r="W23" s="281"/>
      <c r="X23" s="281"/>
      <c r="Y23" s="281"/>
      <c r="Z23" s="281"/>
      <c r="AA23" s="281"/>
      <c r="AB23" s="281"/>
      <c r="AC23" s="281"/>
      <c r="AD23" s="281"/>
      <c r="AE23" s="281"/>
      <c r="AF23" s="281"/>
      <c r="AG23" s="281"/>
      <c r="AH23" s="281"/>
      <c r="AI23" s="281"/>
    </row>
    <row r="24" spans="2:35" ht="35.549999999999997" customHeight="1">
      <c r="B24" s="280"/>
      <c r="C24" s="282"/>
      <c r="D24" s="282"/>
      <c r="E24" s="282"/>
      <c r="F24" s="282"/>
      <c r="G24" s="282"/>
      <c r="H24" s="282"/>
      <c r="I24" s="282"/>
      <c r="J24" s="282"/>
      <c r="K24" s="282"/>
      <c r="L24" s="282"/>
      <c r="M24" s="282"/>
      <c r="N24" s="282"/>
      <c r="O24" s="282"/>
      <c r="P24" s="282"/>
      <c r="Q24" s="282"/>
      <c r="R24" s="282"/>
      <c r="S24" s="282"/>
      <c r="T24" s="282"/>
      <c r="U24" s="282"/>
      <c r="V24" s="282"/>
      <c r="W24" s="282"/>
      <c r="X24" s="282"/>
      <c r="Y24" s="282"/>
      <c r="Z24" s="282"/>
      <c r="AA24" s="282"/>
      <c r="AB24" s="282"/>
      <c r="AC24" s="282"/>
      <c r="AD24" s="282"/>
      <c r="AE24" s="282"/>
      <c r="AF24" s="282"/>
      <c r="AG24" s="282"/>
      <c r="AH24" s="282"/>
      <c r="AI24" s="282"/>
    </row>
    <row r="25" spans="2:35" ht="35.549999999999997" customHeight="1">
      <c r="B25" s="280"/>
      <c r="C25" s="282"/>
      <c r="D25" s="282"/>
      <c r="E25" s="282"/>
      <c r="F25" s="282"/>
      <c r="G25" s="282"/>
      <c r="H25" s="282"/>
      <c r="I25" s="282"/>
      <c r="J25" s="282"/>
      <c r="K25" s="282"/>
      <c r="L25" s="282"/>
      <c r="M25" s="282"/>
      <c r="N25" s="282"/>
      <c r="O25" s="282"/>
      <c r="P25" s="282"/>
      <c r="Q25" s="282"/>
      <c r="R25" s="282"/>
      <c r="S25" s="282"/>
      <c r="T25" s="282"/>
      <c r="U25" s="282"/>
      <c r="V25" s="282"/>
      <c r="W25" s="282"/>
      <c r="X25" s="282"/>
      <c r="Y25" s="282"/>
      <c r="Z25" s="282"/>
      <c r="AA25" s="282"/>
      <c r="AB25" s="282"/>
      <c r="AC25" s="282"/>
      <c r="AD25" s="282"/>
      <c r="AE25" s="282"/>
      <c r="AF25" s="282"/>
      <c r="AG25" s="282"/>
      <c r="AH25" s="282"/>
      <c r="AI25" s="282"/>
    </row>
    <row r="26" spans="2:35" ht="35.549999999999997" customHeight="1">
      <c r="B26" s="280"/>
      <c r="C26" s="282"/>
      <c r="D26" s="282"/>
      <c r="E26" s="282"/>
      <c r="F26" s="282"/>
      <c r="G26" s="282"/>
      <c r="H26" s="282"/>
      <c r="I26" s="282"/>
      <c r="J26" s="282"/>
      <c r="K26" s="282"/>
      <c r="L26" s="282"/>
      <c r="M26" s="282"/>
      <c r="N26" s="282"/>
      <c r="O26" s="282"/>
      <c r="P26" s="282"/>
      <c r="Q26" s="282"/>
      <c r="R26" s="282"/>
      <c r="S26" s="282"/>
      <c r="T26" s="282"/>
      <c r="U26" s="282"/>
      <c r="V26" s="282"/>
      <c r="W26" s="282"/>
      <c r="X26" s="282"/>
      <c r="Y26" s="282"/>
      <c r="Z26" s="282"/>
      <c r="AA26" s="282"/>
      <c r="AB26" s="282"/>
      <c r="AC26" s="282"/>
      <c r="AD26" s="282"/>
      <c r="AE26" s="282"/>
      <c r="AF26" s="282"/>
      <c r="AG26" s="282"/>
      <c r="AH26" s="282"/>
      <c r="AI26" s="282"/>
    </row>
    <row r="27" spans="2:35" ht="35.549999999999997" customHeight="1">
      <c r="B27" s="280"/>
      <c r="C27" s="282"/>
      <c r="D27" s="282"/>
      <c r="E27" s="282"/>
      <c r="F27" s="282"/>
      <c r="G27" s="282"/>
      <c r="H27" s="282"/>
      <c r="I27" s="282"/>
      <c r="J27" s="282"/>
      <c r="K27" s="282"/>
      <c r="L27" s="282"/>
      <c r="M27" s="282"/>
      <c r="N27" s="282"/>
      <c r="O27" s="282"/>
      <c r="P27" s="282"/>
      <c r="Q27" s="282"/>
      <c r="R27" s="282"/>
      <c r="S27" s="282"/>
      <c r="T27" s="282"/>
      <c r="U27" s="282"/>
      <c r="V27" s="282"/>
      <c r="W27" s="282"/>
      <c r="X27" s="282"/>
      <c r="Y27" s="282"/>
      <c r="Z27" s="282"/>
      <c r="AA27" s="282"/>
      <c r="AB27" s="282"/>
      <c r="AC27" s="282"/>
      <c r="AD27" s="282"/>
      <c r="AE27" s="282"/>
      <c r="AF27" s="282"/>
      <c r="AG27" s="282"/>
      <c r="AH27" s="282"/>
      <c r="AI27" s="282"/>
    </row>
    <row r="28" spans="2:35" ht="35.549999999999997" customHeight="1">
      <c r="B28" s="280"/>
      <c r="C28" s="282"/>
      <c r="D28" s="282"/>
      <c r="E28" s="282"/>
      <c r="F28" s="282"/>
      <c r="G28" s="282"/>
      <c r="H28" s="282"/>
      <c r="I28" s="282"/>
      <c r="J28" s="282"/>
      <c r="K28" s="282"/>
      <c r="L28" s="282"/>
      <c r="M28" s="282"/>
      <c r="N28" s="282"/>
      <c r="O28" s="282"/>
      <c r="P28" s="282"/>
      <c r="Q28" s="282"/>
      <c r="R28" s="282"/>
      <c r="S28" s="282"/>
      <c r="T28" s="282"/>
      <c r="U28" s="282"/>
      <c r="V28" s="282"/>
      <c r="W28" s="282"/>
      <c r="X28" s="282"/>
      <c r="Y28" s="282"/>
      <c r="Z28" s="282"/>
      <c r="AA28" s="282"/>
      <c r="AB28" s="282"/>
      <c r="AC28" s="282"/>
      <c r="AD28" s="282"/>
      <c r="AE28" s="282"/>
      <c r="AF28" s="282"/>
      <c r="AG28" s="282"/>
      <c r="AH28" s="282"/>
      <c r="AI28" s="282"/>
    </row>
    <row r="29" spans="2:35" ht="35.549999999999997" customHeight="1">
      <c r="B29" s="280"/>
      <c r="C29" s="282"/>
      <c r="D29" s="282"/>
      <c r="E29" s="282"/>
      <c r="F29" s="282"/>
      <c r="G29" s="282"/>
      <c r="H29" s="282"/>
      <c r="I29" s="282"/>
      <c r="J29" s="282"/>
      <c r="K29" s="282"/>
      <c r="L29" s="282"/>
      <c r="M29" s="282"/>
      <c r="N29" s="282"/>
      <c r="O29" s="282"/>
      <c r="P29" s="282"/>
      <c r="Q29" s="282"/>
      <c r="R29" s="282"/>
      <c r="S29" s="282"/>
      <c r="T29" s="282"/>
      <c r="U29" s="282"/>
      <c r="V29" s="282"/>
      <c r="W29" s="282"/>
      <c r="X29" s="282"/>
      <c r="Y29" s="282"/>
      <c r="Z29" s="282"/>
      <c r="AA29" s="282"/>
      <c r="AB29" s="282"/>
      <c r="AC29" s="282"/>
      <c r="AD29" s="282"/>
      <c r="AE29" s="282"/>
      <c r="AF29" s="282"/>
      <c r="AG29" s="282"/>
      <c r="AH29" s="282"/>
      <c r="AI29" s="282"/>
    </row>
    <row r="30" spans="2:35" ht="35.549999999999997" customHeight="1">
      <c r="B30" s="280"/>
      <c r="C30" s="282"/>
      <c r="D30" s="282"/>
      <c r="E30" s="282"/>
      <c r="F30" s="282"/>
      <c r="G30" s="282"/>
      <c r="H30" s="282"/>
      <c r="I30" s="282"/>
      <c r="J30" s="282"/>
      <c r="K30" s="282"/>
      <c r="L30" s="282"/>
      <c r="M30" s="282"/>
      <c r="N30" s="282"/>
      <c r="O30" s="282"/>
      <c r="P30" s="282"/>
      <c r="Q30" s="282"/>
      <c r="R30" s="282"/>
      <c r="S30" s="282"/>
      <c r="T30" s="282"/>
      <c r="U30" s="282"/>
      <c r="V30" s="282"/>
      <c r="W30" s="282"/>
      <c r="X30" s="282"/>
      <c r="Y30" s="282"/>
      <c r="Z30" s="282"/>
      <c r="AA30" s="282"/>
      <c r="AB30" s="282"/>
      <c r="AC30" s="282"/>
      <c r="AD30" s="282"/>
      <c r="AE30" s="282"/>
      <c r="AF30" s="282"/>
      <c r="AG30" s="282"/>
      <c r="AH30" s="282"/>
      <c r="AI30" s="282"/>
    </row>
    <row r="31" spans="2:35" ht="35.549999999999997" customHeight="1">
      <c r="B31" s="280"/>
      <c r="C31" s="282"/>
      <c r="D31" s="282"/>
      <c r="E31" s="282"/>
      <c r="F31" s="282"/>
      <c r="G31" s="282"/>
      <c r="H31" s="282"/>
      <c r="I31" s="282"/>
      <c r="J31" s="282"/>
      <c r="K31" s="282"/>
      <c r="L31" s="282"/>
      <c r="M31" s="282"/>
      <c r="N31" s="282"/>
      <c r="O31" s="282"/>
      <c r="P31" s="282"/>
      <c r="Q31" s="282"/>
      <c r="R31" s="282"/>
      <c r="S31" s="282"/>
      <c r="T31" s="282"/>
      <c r="U31" s="282"/>
      <c r="V31" s="282"/>
      <c r="W31" s="282"/>
      <c r="X31" s="282"/>
      <c r="Y31" s="282"/>
      <c r="Z31" s="282"/>
      <c r="AA31" s="282"/>
      <c r="AB31" s="282"/>
      <c r="AC31" s="282"/>
      <c r="AD31" s="282"/>
      <c r="AE31" s="282"/>
      <c r="AF31" s="282"/>
      <c r="AG31" s="282"/>
      <c r="AH31" s="282"/>
      <c r="AI31" s="282"/>
    </row>
    <row r="32" spans="2:35" ht="35.549999999999997" customHeight="1">
      <c r="B32" s="280"/>
      <c r="C32" s="282"/>
      <c r="D32" s="282"/>
      <c r="E32" s="282"/>
      <c r="F32" s="282"/>
      <c r="G32" s="282"/>
      <c r="H32" s="282"/>
      <c r="I32" s="282"/>
      <c r="J32" s="282"/>
      <c r="K32" s="282"/>
      <c r="L32" s="282"/>
      <c r="M32" s="282"/>
      <c r="N32" s="282"/>
      <c r="O32" s="282"/>
      <c r="P32" s="282"/>
      <c r="Q32" s="282"/>
      <c r="R32" s="282"/>
      <c r="S32" s="282"/>
      <c r="T32" s="282"/>
      <c r="U32" s="282"/>
      <c r="V32" s="282"/>
      <c r="W32" s="282"/>
      <c r="X32" s="282"/>
      <c r="Y32" s="282"/>
      <c r="Z32" s="282"/>
      <c r="AA32" s="282"/>
      <c r="AB32" s="282"/>
      <c r="AC32" s="282"/>
      <c r="AD32" s="282"/>
      <c r="AE32" s="282"/>
      <c r="AF32" s="282"/>
      <c r="AG32" s="282"/>
      <c r="AH32" s="282"/>
      <c r="AI32" s="282"/>
    </row>
    <row r="33" spans="2:35" ht="35.549999999999997" customHeight="1">
      <c r="B33" s="280"/>
      <c r="C33" s="282"/>
      <c r="D33" s="282"/>
      <c r="E33" s="282"/>
      <c r="F33" s="282"/>
      <c r="G33" s="282"/>
      <c r="H33" s="282"/>
      <c r="I33" s="282"/>
      <c r="J33" s="282"/>
      <c r="K33" s="282"/>
      <c r="L33" s="282"/>
      <c r="M33" s="282"/>
      <c r="N33" s="282"/>
      <c r="O33" s="282"/>
      <c r="P33" s="282"/>
      <c r="Q33" s="282"/>
      <c r="R33" s="282"/>
      <c r="S33" s="282"/>
      <c r="T33" s="282"/>
      <c r="U33" s="282"/>
      <c r="V33" s="282"/>
      <c r="W33" s="282"/>
      <c r="X33" s="282"/>
      <c r="Y33" s="282"/>
      <c r="Z33" s="282"/>
      <c r="AA33" s="282"/>
      <c r="AB33" s="282"/>
      <c r="AC33" s="282"/>
      <c r="AD33" s="282"/>
      <c r="AE33" s="282"/>
      <c r="AF33" s="282"/>
      <c r="AG33" s="282"/>
      <c r="AH33" s="282"/>
      <c r="AI33" s="282"/>
    </row>
    <row r="34" spans="2:35" ht="35.549999999999997" customHeight="1">
      <c r="B34" s="280"/>
      <c r="C34" s="282"/>
      <c r="D34" s="282"/>
      <c r="E34" s="282"/>
      <c r="F34" s="282"/>
      <c r="G34" s="282"/>
      <c r="H34" s="282"/>
      <c r="I34" s="282"/>
      <c r="J34" s="282"/>
      <c r="K34" s="282"/>
      <c r="L34" s="282"/>
      <c r="M34" s="282"/>
      <c r="N34" s="282"/>
      <c r="O34" s="282"/>
      <c r="P34" s="282"/>
      <c r="Q34" s="282"/>
      <c r="R34" s="282"/>
      <c r="S34" s="282"/>
      <c r="T34" s="282"/>
      <c r="U34" s="282"/>
      <c r="V34" s="282"/>
      <c r="W34" s="282"/>
      <c r="X34" s="282"/>
      <c r="Y34" s="282"/>
      <c r="Z34" s="282"/>
      <c r="AA34" s="282"/>
      <c r="AB34" s="282"/>
      <c r="AC34" s="282"/>
      <c r="AD34" s="282"/>
      <c r="AE34" s="282"/>
      <c r="AF34" s="282"/>
      <c r="AG34" s="282"/>
      <c r="AH34" s="282"/>
      <c r="AI34" s="282"/>
    </row>
    <row r="35" spans="2:35" ht="53.25" customHeight="1">
      <c r="B35" s="280"/>
      <c r="C35" s="282"/>
      <c r="D35" s="282"/>
      <c r="E35" s="282"/>
      <c r="F35" s="282"/>
      <c r="G35" s="282"/>
      <c r="H35" s="282"/>
      <c r="I35" s="282"/>
      <c r="J35" s="282"/>
      <c r="K35" s="282"/>
      <c r="L35" s="282"/>
      <c r="M35" s="282"/>
      <c r="N35" s="282"/>
      <c r="O35" s="282"/>
      <c r="P35" s="282"/>
      <c r="Q35" s="282"/>
      <c r="R35" s="282"/>
      <c r="S35" s="282"/>
      <c r="T35" s="282"/>
      <c r="U35" s="282"/>
      <c r="V35" s="282"/>
      <c r="W35" s="282"/>
      <c r="X35" s="282"/>
      <c r="Y35" s="282"/>
      <c r="Z35" s="282"/>
      <c r="AA35" s="282"/>
      <c r="AB35" s="282"/>
      <c r="AC35" s="282"/>
      <c r="AD35" s="282"/>
      <c r="AE35" s="282"/>
      <c r="AF35" s="282"/>
      <c r="AG35" s="282"/>
      <c r="AH35" s="282"/>
      <c r="AI35" s="282"/>
    </row>
    <row r="36" spans="2:35" ht="15" customHeight="1">
      <c r="B36" s="16"/>
      <c r="C36" s="16"/>
      <c r="D36" s="3"/>
    </row>
  </sheetData>
  <mergeCells count="30">
    <mergeCell ref="B3:AI3"/>
    <mergeCell ref="B4:D4"/>
    <mergeCell ref="E4:I4"/>
    <mergeCell ref="J4:L4"/>
    <mergeCell ref="M4:R4"/>
    <mergeCell ref="AF4:AI5"/>
    <mergeCell ref="B5:D5"/>
    <mergeCell ref="E5:I5"/>
    <mergeCell ref="J5:L5"/>
    <mergeCell ref="M5:R5"/>
    <mergeCell ref="B6:B18"/>
    <mergeCell ref="C6:AI18"/>
    <mergeCell ref="S4:V5"/>
    <mergeCell ref="W4:AB5"/>
    <mergeCell ref="AC4:AE5"/>
    <mergeCell ref="B23:B35"/>
    <mergeCell ref="C23:AI35"/>
    <mergeCell ref="B20:AI20"/>
    <mergeCell ref="B21:D21"/>
    <mergeCell ref="E21:I21"/>
    <mergeCell ref="J21:L21"/>
    <mergeCell ref="M21:R21"/>
    <mergeCell ref="S21:V22"/>
    <mergeCell ref="W21:AB22"/>
    <mergeCell ref="AC21:AE22"/>
    <mergeCell ref="AF21:AI22"/>
    <mergeCell ref="B22:D22"/>
    <mergeCell ref="E22:I22"/>
    <mergeCell ref="J22:L22"/>
    <mergeCell ref="M22:R22"/>
  </mergeCells>
  <phoneticPr fontId="8"/>
  <printOptions horizontalCentered="1" verticalCentered="1"/>
  <pageMargins left="0.19685039370078741" right="0.19685039370078741" top="0.78740157480314965" bottom="0.19685039370078741" header="0.51181102362204722" footer="0.51181102362204722"/>
  <pageSetup paperSize="9" scale="99" fitToHeight="0" orientation="landscape" copies="2" r:id="rId1"/>
  <headerFooter alignWithMargins="0"/>
  <rowBreaks count="1" manualBreakCount="1">
    <brk id="19"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C5201-7AE0-4817-B403-390283D66D5D}">
  <dimension ref="B2:AC156"/>
  <sheetViews>
    <sheetView showGridLines="0" view="pageBreakPreview" zoomScale="90" zoomScaleNormal="100" zoomScaleSheetLayoutView="90" workbookViewId="0"/>
  </sheetViews>
  <sheetFormatPr defaultColWidth="9" defaultRowHeight="12"/>
  <cols>
    <col min="1" max="1" width="1.6640625" style="325" customWidth="1"/>
    <col min="2" max="2" width="4.109375" style="325" customWidth="1"/>
    <col min="3" max="21" width="5.88671875" style="325" customWidth="1"/>
    <col min="22" max="22" width="8.21875" style="325" customWidth="1"/>
    <col min="23" max="24" width="6.77734375" style="325" customWidth="1"/>
    <col min="25" max="25" width="8.6640625" style="325" customWidth="1"/>
    <col min="26" max="26" width="1.33203125" style="325" customWidth="1"/>
    <col min="27" max="28" width="0" style="325" hidden="1" customWidth="1"/>
    <col min="29" max="29" width="4.21875" style="325" hidden="1" customWidth="1"/>
    <col min="30" max="16384" width="9" style="325"/>
  </cols>
  <sheetData>
    <row r="2" spans="2:29" ht="25.05" customHeight="1">
      <c r="B2" s="6" t="s">
        <v>316</v>
      </c>
      <c r="C2" s="3"/>
      <c r="D2" s="3"/>
      <c r="E2" s="3"/>
      <c r="F2" s="3"/>
      <c r="G2" s="3"/>
      <c r="H2" s="3"/>
      <c r="I2" s="3"/>
      <c r="J2" s="3"/>
      <c r="K2" s="3"/>
      <c r="L2" s="3"/>
      <c r="M2" s="3"/>
      <c r="N2" s="319"/>
      <c r="O2" s="320"/>
      <c r="P2" s="321"/>
      <c r="Q2" s="322"/>
      <c r="R2" s="322"/>
      <c r="S2" s="323"/>
      <c r="T2" s="118" t="s">
        <v>317</v>
      </c>
      <c r="U2" s="118"/>
      <c r="V2" s="324"/>
      <c r="W2" s="324"/>
      <c r="X2" s="324"/>
      <c r="Y2" s="324"/>
      <c r="AA2" s="326" t="s">
        <v>318</v>
      </c>
      <c r="AB2" s="3" t="s">
        <v>319</v>
      </c>
      <c r="AC2" s="3" t="s">
        <v>320</v>
      </c>
    </row>
    <row r="3" spans="2:29" ht="20.100000000000001" customHeight="1">
      <c r="B3" s="114" t="s">
        <v>8</v>
      </c>
      <c r="C3" s="114"/>
      <c r="D3" s="327" t="s">
        <v>292</v>
      </c>
      <c r="E3" s="327"/>
      <c r="F3" s="327"/>
      <c r="G3" s="327"/>
      <c r="H3" s="118" t="s">
        <v>9</v>
      </c>
      <c r="I3" s="118"/>
      <c r="J3" s="327" t="s">
        <v>294</v>
      </c>
      <c r="K3" s="327"/>
      <c r="L3" s="327"/>
      <c r="M3" s="327"/>
      <c r="N3" s="118" t="s">
        <v>2</v>
      </c>
      <c r="O3" s="118"/>
      <c r="P3" s="327" t="s">
        <v>295</v>
      </c>
      <c r="Q3" s="327"/>
      <c r="R3" s="327"/>
      <c r="S3" s="327"/>
      <c r="T3" s="118" t="s">
        <v>321</v>
      </c>
      <c r="U3" s="118"/>
      <c r="V3" s="328" t="s">
        <v>322</v>
      </c>
      <c r="W3" s="328"/>
      <c r="X3" s="328"/>
      <c r="Y3" s="328"/>
      <c r="AA3" s="326" t="s">
        <v>323</v>
      </c>
      <c r="AB3" s="3" t="s">
        <v>324</v>
      </c>
      <c r="AC3" s="3" t="s">
        <v>325</v>
      </c>
    </row>
    <row r="4" spans="2:29" ht="20.100000000000001" customHeight="1">
      <c r="B4" s="113" t="s">
        <v>3</v>
      </c>
      <c r="C4" s="113"/>
      <c r="D4" s="329" t="s">
        <v>293</v>
      </c>
      <c r="E4" s="329"/>
      <c r="F4" s="329"/>
      <c r="G4" s="329"/>
      <c r="H4" s="118"/>
      <c r="I4" s="118"/>
      <c r="J4" s="327"/>
      <c r="K4" s="327"/>
      <c r="L4" s="327"/>
      <c r="M4" s="327"/>
      <c r="N4" s="118"/>
      <c r="O4" s="118"/>
      <c r="P4" s="327"/>
      <c r="Q4" s="327"/>
      <c r="R4" s="327"/>
      <c r="S4" s="327"/>
      <c r="T4" s="118" t="s">
        <v>326</v>
      </c>
      <c r="U4" s="118"/>
      <c r="V4" s="328" t="s">
        <v>322</v>
      </c>
      <c r="W4" s="328"/>
      <c r="X4" s="328"/>
      <c r="Y4" s="328"/>
      <c r="AA4" s="326" t="s">
        <v>327</v>
      </c>
      <c r="AC4" s="3" t="s">
        <v>328</v>
      </c>
    </row>
    <row r="5" spans="2:29" ht="20.100000000000001" customHeight="1">
      <c r="B5" s="287" t="s">
        <v>4</v>
      </c>
      <c r="C5" s="287"/>
      <c r="D5" s="330" t="s">
        <v>5</v>
      </c>
      <c r="E5" s="327" t="s">
        <v>297</v>
      </c>
      <c r="F5" s="327"/>
      <c r="G5" s="327"/>
      <c r="H5" s="118" t="s">
        <v>329</v>
      </c>
      <c r="I5" s="118"/>
      <c r="J5" s="118"/>
      <c r="K5" s="331" t="s">
        <v>310</v>
      </c>
      <c r="L5" s="332"/>
      <c r="M5" s="332"/>
      <c r="N5" s="332"/>
      <c r="O5" s="157" t="s">
        <v>330</v>
      </c>
      <c r="P5" s="158"/>
      <c r="Q5" s="333">
        <v>44861</v>
      </c>
      <c r="R5" s="334"/>
      <c r="S5" s="335"/>
      <c r="T5" s="118" t="s">
        <v>95</v>
      </c>
      <c r="U5" s="118"/>
      <c r="V5" s="82" t="s">
        <v>94</v>
      </c>
      <c r="W5" s="336">
        <v>330</v>
      </c>
      <c r="X5" s="336"/>
      <c r="Y5" s="27" t="s">
        <v>93</v>
      </c>
      <c r="AA5" s="326" t="s">
        <v>331</v>
      </c>
      <c r="AC5" s="3" t="s">
        <v>332</v>
      </c>
    </row>
    <row r="6" spans="2:29" ht="20.100000000000001" customHeight="1">
      <c r="B6" s="287"/>
      <c r="C6" s="287"/>
      <c r="D6" s="330" t="s">
        <v>6</v>
      </c>
      <c r="E6" s="337" t="s">
        <v>297</v>
      </c>
      <c r="F6" s="337"/>
      <c r="G6" s="337"/>
      <c r="H6" s="118" t="s">
        <v>333</v>
      </c>
      <c r="I6" s="118"/>
      <c r="J6" s="118"/>
      <c r="K6" s="331" t="s">
        <v>334</v>
      </c>
      <c r="L6" s="332"/>
      <c r="M6" s="332"/>
      <c r="N6" s="332"/>
      <c r="O6" s="338"/>
      <c r="P6" s="339"/>
      <c r="Q6" s="340"/>
      <c r="R6" s="341"/>
      <c r="S6" s="342"/>
      <c r="T6" s="114" t="s">
        <v>7</v>
      </c>
      <c r="U6" s="114"/>
      <c r="V6" s="343" t="s">
        <v>335</v>
      </c>
      <c r="W6" s="344"/>
      <c r="X6" s="344"/>
      <c r="Y6" s="345"/>
      <c r="AC6" s="3" t="s">
        <v>336</v>
      </c>
    </row>
    <row r="7" spans="2:29" ht="7.05" customHeight="1">
      <c r="B7" s="346" t="s">
        <v>337</v>
      </c>
      <c r="C7" s="347" t="s">
        <v>338</v>
      </c>
      <c r="D7" s="348" t="s">
        <v>339</v>
      </c>
      <c r="E7" s="349"/>
      <c r="F7" s="294" t="s">
        <v>340</v>
      </c>
      <c r="G7" s="295"/>
      <c r="H7" s="294" t="s">
        <v>341</v>
      </c>
      <c r="I7" s="296"/>
      <c r="J7" s="91" t="s">
        <v>342</v>
      </c>
      <c r="K7" s="93"/>
      <c r="L7" s="114" t="s">
        <v>343</v>
      </c>
      <c r="M7" s="350">
        <v>17</v>
      </c>
      <c r="N7" s="114" t="s">
        <v>344</v>
      </c>
      <c r="O7" s="350">
        <v>0</v>
      </c>
      <c r="P7" s="351" t="s">
        <v>345</v>
      </c>
      <c r="Q7" s="352">
        <v>0</v>
      </c>
      <c r="R7" s="294" t="s">
        <v>346</v>
      </c>
      <c r="S7" s="296"/>
      <c r="T7" s="353" t="s">
        <v>159</v>
      </c>
      <c r="U7" s="354"/>
      <c r="V7" s="355" t="s">
        <v>347</v>
      </c>
      <c r="W7" s="356" t="s">
        <v>348</v>
      </c>
      <c r="X7" s="357"/>
      <c r="Y7" s="358">
        <v>0</v>
      </c>
      <c r="AC7" s="3" t="s">
        <v>349</v>
      </c>
    </row>
    <row r="8" spans="2:29" ht="7.05" customHeight="1">
      <c r="B8" s="346"/>
      <c r="C8" s="359"/>
      <c r="D8" s="360"/>
      <c r="E8" s="361"/>
      <c r="F8" s="362"/>
      <c r="G8" s="363"/>
      <c r="H8" s="362"/>
      <c r="I8" s="364"/>
      <c r="J8" s="132"/>
      <c r="K8" s="365"/>
      <c r="L8" s="366"/>
      <c r="M8" s="367"/>
      <c r="N8" s="366"/>
      <c r="O8" s="367"/>
      <c r="P8" s="368"/>
      <c r="Q8" s="369"/>
      <c r="R8" s="362"/>
      <c r="S8" s="364"/>
      <c r="T8" s="370"/>
      <c r="U8" s="371"/>
      <c r="V8" s="372"/>
      <c r="W8" s="357"/>
      <c r="X8" s="357"/>
      <c r="Y8" s="358"/>
      <c r="AC8" s="3" t="s">
        <v>350</v>
      </c>
    </row>
    <row r="9" spans="2:29" ht="7.05" customHeight="1">
      <c r="B9" s="346"/>
      <c r="C9" s="373"/>
      <c r="D9" s="374"/>
      <c r="E9" s="375"/>
      <c r="F9" s="362"/>
      <c r="G9" s="363"/>
      <c r="H9" s="362"/>
      <c r="I9" s="364"/>
      <c r="J9" s="132"/>
      <c r="K9" s="365"/>
      <c r="L9" s="366"/>
      <c r="M9" s="367"/>
      <c r="N9" s="366"/>
      <c r="O9" s="367"/>
      <c r="P9" s="368"/>
      <c r="Q9" s="369"/>
      <c r="R9" s="362"/>
      <c r="S9" s="364"/>
      <c r="T9" s="370"/>
      <c r="U9" s="371"/>
      <c r="V9" s="372"/>
      <c r="W9" s="357"/>
      <c r="X9" s="357"/>
      <c r="Y9" s="358"/>
    </row>
    <row r="10" spans="2:29" ht="7.05" customHeight="1">
      <c r="B10" s="346"/>
      <c r="C10" s="347" t="s">
        <v>351</v>
      </c>
      <c r="D10" s="348" t="s">
        <v>352</v>
      </c>
      <c r="E10" s="349"/>
      <c r="F10" s="362"/>
      <c r="G10" s="363"/>
      <c r="H10" s="362"/>
      <c r="I10" s="364"/>
      <c r="J10" s="132"/>
      <c r="K10" s="365"/>
      <c r="L10" s="366"/>
      <c r="M10" s="376"/>
      <c r="N10" s="366"/>
      <c r="O10" s="376"/>
      <c r="P10" s="368"/>
      <c r="Q10" s="377"/>
      <c r="R10" s="362"/>
      <c r="S10" s="364"/>
      <c r="T10" s="370"/>
      <c r="U10" s="371"/>
      <c r="V10" s="372"/>
      <c r="W10" s="357"/>
      <c r="X10" s="357"/>
      <c r="Y10" s="358"/>
    </row>
    <row r="11" spans="2:29" ht="7.05" customHeight="1">
      <c r="B11" s="346"/>
      <c r="C11" s="359"/>
      <c r="D11" s="360"/>
      <c r="E11" s="361"/>
      <c r="F11" s="362"/>
      <c r="G11" s="363"/>
      <c r="H11" s="362"/>
      <c r="I11" s="364"/>
      <c r="J11" s="91" t="s">
        <v>353</v>
      </c>
      <c r="K11" s="93"/>
      <c r="L11" s="114" t="s">
        <v>343</v>
      </c>
      <c r="M11" s="350">
        <v>2</v>
      </c>
      <c r="N11" s="114" t="s">
        <v>344</v>
      </c>
      <c r="O11" s="352">
        <v>0</v>
      </c>
      <c r="P11" s="351" t="s">
        <v>345</v>
      </c>
      <c r="Q11" s="352">
        <v>0</v>
      </c>
      <c r="R11" s="362"/>
      <c r="S11" s="364"/>
      <c r="T11" s="370"/>
      <c r="U11" s="371"/>
      <c r="V11" s="372"/>
      <c r="W11" s="357"/>
      <c r="X11" s="357"/>
      <c r="Y11" s="358"/>
    </row>
    <row r="12" spans="2:29" ht="7.05" customHeight="1">
      <c r="B12" s="346"/>
      <c r="C12" s="373"/>
      <c r="D12" s="374"/>
      <c r="E12" s="375"/>
      <c r="F12" s="362"/>
      <c r="G12" s="363"/>
      <c r="H12" s="362"/>
      <c r="I12" s="364"/>
      <c r="J12" s="132"/>
      <c r="K12" s="365"/>
      <c r="L12" s="366"/>
      <c r="M12" s="367"/>
      <c r="N12" s="366"/>
      <c r="O12" s="369"/>
      <c r="P12" s="368"/>
      <c r="Q12" s="369"/>
      <c r="R12" s="362"/>
      <c r="S12" s="364"/>
      <c r="T12" s="370"/>
      <c r="U12" s="371"/>
      <c r="V12" s="372"/>
      <c r="W12" s="357"/>
      <c r="X12" s="357"/>
      <c r="Y12" s="358"/>
    </row>
    <row r="13" spans="2:29" ht="7.05" customHeight="1">
      <c r="B13" s="346" t="s">
        <v>354</v>
      </c>
      <c r="C13" s="347" t="s">
        <v>338</v>
      </c>
      <c r="D13" s="348" t="s">
        <v>339</v>
      </c>
      <c r="E13" s="349"/>
      <c r="F13" s="362"/>
      <c r="G13" s="363"/>
      <c r="H13" s="362"/>
      <c r="I13" s="364"/>
      <c r="J13" s="132"/>
      <c r="K13" s="365"/>
      <c r="L13" s="366"/>
      <c r="M13" s="367"/>
      <c r="N13" s="366"/>
      <c r="O13" s="369"/>
      <c r="P13" s="368"/>
      <c r="Q13" s="369"/>
      <c r="R13" s="362"/>
      <c r="S13" s="364"/>
      <c r="T13" s="370"/>
      <c r="U13" s="371"/>
      <c r="V13" s="372"/>
      <c r="W13" s="378" t="s">
        <v>355</v>
      </c>
      <c r="X13" s="379"/>
      <c r="Y13" s="358">
        <v>0</v>
      </c>
    </row>
    <row r="14" spans="2:29" ht="7.05" customHeight="1">
      <c r="B14" s="347"/>
      <c r="C14" s="359"/>
      <c r="D14" s="360"/>
      <c r="E14" s="361"/>
      <c r="F14" s="362"/>
      <c r="G14" s="363"/>
      <c r="H14" s="362"/>
      <c r="I14" s="364"/>
      <c r="J14" s="94"/>
      <c r="K14" s="96"/>
      <c r="L14" s="366"/>
      <c r="M14" s="376"/>
      <c r="N14" s="366"/>
      <c r="O14" s="377"/>
      <c r="P14" s="368"/>
      <c r="Q14" s="377"/>
      <c r="R14" s="362"/>
      <c r="S14" s="364"/>
      <c r="T14" s="370"/>
      <c r="U14" s="371"/>
      <c r="V14" s="372"/>
      <c r="W14" s="379"/>
      <c r="X14" s="379"/>
      <c r="Y14" s="358"/>
    </row>
    <row r="15" spans="2:29" ht="7.05" customHeight="1">
      <c r="B15" s="347"/>
      <c r="C15" s="373"/>
      <c r="D15" s="374"/>
      <c r="E15" s="375"/>
      <c r="F15" s="362"/>
      <c r="G15" s="363"/>
      <c r="H15" s="362"/>
      <c r="I15" s="364"/>
      <c r="J15" s="132" t="s">
        <v>356</v>
      </c>
      <c r="K15" s="365"/>
      <c r="L15" s="114" t="s">
        <v>343</v>
      </c>
      <c r="M15" s="380">
        <v>6</v>
      </c>
      <c r="N15" s="114" t="s">
        <v>344</v>
      </c>
      <c r="O15" s="380">
        <v>0</v>
      </c>
      <c r="P15" s="351" t="s">
        <v>345</v>
      </c>
      <c r="Q15" s="381">
        <v>0</v>
      </c>
      <c r="R15" s="362"/>
      <c r="S15" s="364"/>
      <c r="T15" s="370"/>
      <c r="U15" s="371"/>
      <c r="V15" s="372"/>
      <c r="W15" s="379"/>
      <c r="X15" s="379"/>
      <c r="Y15" s="358"/>
      <c r="AC15" s="325">
        <v>0</v>
      </c>
    </row>
    <row r="16" spans="2:29" ht="7.05" customHeight="1">
      <c r="B16" s="347"/>
      <c r="C16" s="347" t="s">
        <v>351</v>
      </c>
      <c r="D16" s="348" t="s">
        <v>357</v>
      </c>
      <c r="E16" s="349"/>
      <c r="F16" s="362"/>
      <c r="G16" s="363"/>
      <c r="H16" s="362"/>
      <c r="I16" s="364"/>
      <c r="J16" s="132"/>
      <c r="K16" s="365"/>
      <c r="L16" s="366"/>
      <c r="M16" s="382"/>
      <c r="N16" s="366"/>
      <c r="O16" s="382"/>
      <c r="P16" s="368"/>
      <c r="Q16" s="383"/>
      <c r="R16" s="362"/>
      <c r="S16" s="364"/>
      <c r="T16" s="370"/>
      <c r="U16" s="371"/>
      <c r="V16" s="372"/>
      <c r="W16" s="379"/>
      <c r="X16" s="379"/>
      <c r="Y16" s="358"/>
    </row>
    <row r="17" spans="2:25" ht="7.05" customHeight="1">
      <c r="B17" s="347"/>
      <c r="C17" s="359"/>
      <c r="D17" s="360"/>
      <c r="E17" s="361"/>
      <c r="F17" s="362"/>
      <c r="G17" s="363"/>
      <c r="H17" s="362"/>
      <c r="I17" s="364"/>
      <c r="J17" s="132"/>
      <c r="K17" s="365"/>
      <c r="L17" s="366"/>
      <c r="M17" s="382"/>
      <c r="N17" s="366"/>
      <c r="O17" s="382"/>
      <c r="P17" s="368"/>
      <c r="Q17" s="383"/>
      <c r="R17" s="362"/>
      <c r="S17" s="364"/>
      <c r="T17" s="370"/>
      <c r="U17" s="371"/>
      <c r="V17" s="372"/>
      <c r="W17" s="379"/>
      <c r="X17" s="379"/>
      <c r="Y17" s="358"/>
    </row>
    <row r="18" spans="2:25" ht="7.05" customHeight="1">
      <c r="B18" s="346"/>
      <c r="C18" s="373"/>
      <c r="D18" s="374"/>
      <c r="E18" s="375"/>
      <c r="F18" s="297"/>
      <c r="G18" s="298"/>
      <c r="H18" s="297"/>
      <c r="I18" s="299"/>
      <c r="J18" s="94"/>
      <c r="K18" s="96"/>
      <c r="L18" s="113"/>
      <c r="M18" s="384"/>
      <c r="N18" s="113"/>
      <c r="O18" s="384"/>
      <c r="P18" s="385"/>
      <c r="Q18" s="386"/>
      <c r="R18" s="297"/>
      <c r="S18" s="299"/>
      <c r="T18" s="387"/>
      <c r="U18" s="388"/>
      <c r="V18" s="389"/>
      <c r="W18" s="379"/>
      <c r="X18" s="379"/>
      <c r="Y18" s="358"/>
    </row>
    <row r="19" spans="2:25" ht="40.049999999999997" customHeight="1">
      <c r="B19" s="390" t="s">
        <v>358</v>
      </c>
      <c r="C19" s="391"/>
      <c r="D19" s="392"/>
      <c r="E19" s="392"/>
      <c r="F19" s="392"/>
      <c r="G19" s="392"/>
      <c r="H19" s="392"/>
      <c r="I19" s="392"/>
      <c r="J19" s="392"/>
      <c r="K19" s="392"/>
      <c r="L19" s="392"/>
      <c r="M19" s="392"/>
      <c r="N19" s="392"/>
      <c r="O19" s="392"/>
      <c r="P19" s="392"/>
      <c r="Q19" s="392"/>
      <c r="R19" s="392"/>
      <c r="S19" s="392"/>
      <c r="T19" s="392"/>
      <c r="U19" s="392"/>
      <c r="V19" s="392"/>
      <c r="W19" s="392"/>
      <c r="X19" s="392"/>
      <c r="Y19" s="393"/>
    </row>
    <row r="20" spans="2:25" ht="40.049999999999997" customHeight="1">
      <c r="B20" s="390"/>
      <c r="C20" s="394"/>
      <c r="D20" s="395"/>
      <c r="E20" s="395"/>
      <c r="F20" s="395"/>
      <c r="G20" s="395"/>
      <c r="H20" s="395"/>
      <c r="I20" s="395"/>
      <c r="J20" s="395"/>
      <c r="K20" s="395"/>
      <c r="L20" s="395"/>
      <c r="M20" s="395"/>
      <c r="N20" s="395"/>
      <c r="O20" s="395"/>
      <c r="P20" s="395"/>
      <c r="Q20" s="395"/>
      <c r="R20" s="395"/>
      <c r="S20" s="395"/>
      <c r="T20" s="395"/>
      <c r="U20" s="395"/>
      <c r="V20" s="395"/>
      <c r="W20" s="395"/>
      <c r="X20" s="395"/>
      <c r="Y20" s="396"/>
    </row>
    <row r="21" spans="2:25" ht="40.049999999999997" customHeight="1">
      <c r="B21" s="390"/>
      <c r="C21" s="394"/>
      <c r="D21" s="395"/>
      <c r="E21" s="395"/>
      <c r="F21" s="395"/>
      <c r="G21" s="395"/>
      <c r="H21" s="395"/>
      <c r="I21" s="395"/>
      <c r="J21" s="395"/>
      <c r="K21" s="395"/>
      <c r="L21" s="395"/>
      <c r="M21" s="395"/>
      <c r="N21" s="395"/>
      <c r="O21" s="395"/>
      <c r="P21" s="395"/>
      <c r="Q21" s="395"/>
      <c r="R21" s="395"/>
      <c r="S21" s="395"/>
      <c r="T21" s="395"/>
      <c r="U21" s="395"/>
      <c r="V21" s="395"/>
      <c r="W21" s="395"/>
      <c r="X21" s="395"/>
      <c r="Y21" s="396"/>
    </row>
    <row r="22" spans="2:25" ht="40.049999999999997" customHeight="1">
      <c r="B22" s="390"/>
      <c r="C22" s="394"/>
      <c r="D22" s="395"/>
      <c r="E22" s="395"/>
      <c r="F22" s="395"/>
      <c r="G22" s="395"/>
      <c r="H22" s="395"/>
      <c r="I22" s="395"/>
      <c r="J22" s="395"/>
      <c r="K22" s="395"/>
      <c r="L22" s="395"/>
      <c r="M22" s="395"/>
      <c r="N22" s="395"/>
      <c r="O22" s="395"/>
      <c r="P22" s="395"/>
      <c r="Q22" s="395"/>
      <c r="R22" s="395"/>
      <c r="S22" s="395"/>
      <c r="T22" s="395"/>
      <c r="U22" s="395"/>
      <c r="V22" s="395"/>
      <c r="W22" s="395"/>
      <c r="X22" s="395"/>
      <c r="Y22" s="396"/>
    </row>
    <row r="23" spans="2:25" ht="40.049999999999997" customHeight="1">
      <c r="B23" s="390"/>
      <c r="C23" s="394"/>
      <c r="D23" s="395"/>
      <c r="E23" s="395"/>
      <c r="F23" s="395"/>
      <c r="G23" s="395"/>
      <c r="H23" s="395"/>
      <c r="I23" s="395"/>
      <c r="J23" s="395"/>
      <c r="K23" s="395"/>
      <c r="L23" s="395"/>
      <c r="M23" s="395"/>
      <c r="N23" s="395"/>
      <c r="O23" s="395"/>
      <c r="P23" s="395"/>
      <c r="Q23" s="395"/>
      <c r="R23" s="395"/>
      <c r="S23" s="395"/>
      <c r="T23" s="395"/>
      <c r="U23" s="395"/>
      <c r="V23" s="395"/>
      <c r="W23" s="395"/>
      <c r="X23" s="395"/>
      <c r="Y23" s="396"/>
    </row>
    <row r="24" spans="2:25" ht="40.049999999999997" customHeight="1">
      <c r="B24" s="390"/>
      <c r="C24" s="394"/>
      <c r="D24" s="395"/>
      <c r="E24" s="395"/>
      <c r="F24" s="395"/>
      <c r="G24" s="395"/>
      <c r="H24" s="395"/>
      <c r="I24" s="395"/>
      <c r="J24" s="395"/>
      <c r="K24" s="395"/>
      <c r="L24" s="395"/>
      <c r="M24" s="395"/>
      <c r="N24" s="395"/>
      <c r="O24" s="395"/>
      <c r="P24" s="395"/>
      <c r="Q24" s="395"/>
      <c r="R24" s="395"/>
      <c r="S24" s="395"/>
      <c r="T24" s="395"/>
      <c r="U24" s="395"/>
      <c r="V24" s="395"/>
      <c r="W24" s="395"/>
      <c r="X24" s="395"/>
      <c r="Y24" s="396"/>
    </row>
    <row r="25" spans="2:25" ht="40.049999999999997" customHeight="1">
      <c r="B25" s="390"/>
      <c r="C25" s="394"/>
      <c r="D25" s="395"/>
      <c r="E25" s="395"/>
      <c r="F25" s="395"/>
      <c r="G25" s="395"/>
      <c r="H25" s="395"/>
      <c r="I25" s="395"/>
      <c r="J25" s="395"/>
      <c r="K25" s="395"/>
      <c r="L25" s="395"/>
      <c r="M25" s="395"/>
      <c r="N25" s="395"/>
      <c r="O25" s="395"/>
      <c r="P25" s="395"/>
      <c r="Q25" s="395"/>
      <c r="R25" s="395"/>
      <c r="S25" s="395"/>
      <c r="T25" s="395"/>
      <c r="U25" s="395"/>
      <c r="V25" s="395"/>
      <c r="W25" s="395"/>
      <c r="X25" s="395"/>
      <c r="Y25" s="396"/>
    </row>
    <row r="26" spans="2:25" ht="40.049999999999997" customHeight="1">
      <c r="B26" s="390"/>
      <c r="C26" s="397"/>
      <c r="D26" s="1"/>
      <c r="E26" s="1"/>
      <c r="F26" s="2"/>
      <c r="G26" s="398"/>
      <c r="H26" s="398"/>
      <c r="I26" s="398"/>
      <c r="J26" s="398"/>
      <c r="K26" s="398"/>
      <c r="L26" s="1"/>
      <c r="M26" s="397"/>
      <c r="N26" s="397"/>
      <c r="O26" s="1"/>
      <c r="P26" s="399" t="s">
        <v>359</v>
      </c>
      <c r="Q26" s="399"/>
      <c r="R26" s="399"/>
      <c r="S26" s="399"/>
      <c r="T26" s="399"/>
      <c r="U26" s="399"/>
      <c r="V26" s="399"/>
      <c r="W26" s="399"/>
      <c r="X26" s="399"/>
      <c r="Y26" s="400"/>
    </row>
    <row r="27" spans="2:25" ht="45" customHeight="1">
      <c r="B27" s="279"/>
      <c r="C27" s="401"/>
      <c r="D27" s="402"/>
      <c r="E27" s="403"/>
      <c r="F27" s="404"/>
      <c r="G27" s="402"/>
      <c r="H27" s="402"/>
      <c r="I27" s="402"/>
      <c r="J27" s="402"/>
      <c r="K27" s="402"/>
      <c r="L27" s="402"/>
      <c r="M27" s="402"/>
      <c r="N27" s="402"/>
      <c r="O27" s="405"/>
      <c r="P27" s="406"/>
      <c r="Q27" s="406"/>
      <c r="R27" s="406"/>
      <c r="S27" s="406"/>
      <c r="T27" s="406"/>
      <c r="U27" s="406"/>
      <c r="V27" s="406"/>
      <c r="W27" s="406"/>
      <c r="X27" s="406"/>
      <c r="Y27" s="407"/>
    </row>
    <row r="28" spans="2:25" ht="15" customHeight="1">
      <c r="C28" s="3" t="s">
        <v>360</v>
      </c>
    </row>
    <row r="29" spans="2:25" ht="15" customHeight="1">
      <c r="C29" s="3" t="s">
        <v>361</v>
      </c>
    </row>
    <row r="30" spans="2:25" ht="15" customHeight="1">
      <c r="C30" s="3" t="s">
        <v>362</v>
      </c>
    </row>
    <row r="31" spans="2:25">
      <c r="C31" s="3" t="s">
        <v>363</v>
      </c>
    </row>
    <row r="33" spans="2:29" ht="25.05" customHeight="1">
      <c r="B33" s="6" t="s">
        <v>316</v>
      </c>
      <c r="C33" s="3"/>
      <c r="D33" s="3"/>
      <c r="E33" s="3"/>
      <c r="F33" s="3"/>
      <c r="G33" s="3"/>
      <c r="H33" s="3"/>
      <c r="I33" s="3"/>
      <c r="J33" s="3"/>
      <c r="K33" s="3"/>
      <c r="L33" s="3"/>
      <c r="M33" s="3"/>
      <c r="N33" s="319"/>
      <c r="O33" s="320"/>
      <c r="P33" s="321"/>
      <c r="Q33" s="322"/>
      <c r="R33" s="322"/>
      <c r="S33" s="323"/>
      <c r="T33" s="118" t="s">
        <v>317</v>
      </c>
      <c r="U33" s="118"/>
      <c r="V33" s="324"/>
      <c r="W33" s="324"/>
      <c r="X33" s="324"/>
      <c r="Y33" s="324"/>
      <c r="AA33" s="326" t="s">
        <v>318</v>
      </c>
      <c r="AB33" s="3" t="s">
        <v>319</v>
      </c>
      <c r="AC33" s="3" t="s">
        <v>320</v>
      </c>
    </row>
    <row r="34" spans="2:29" ht="20.100000000000001" customHeight="1">
      <c r="B34" s="114" t="s">
        <v>8</v>
      </c>
      <c r="C34" s="114"/>
      <c r="D34" s="327" t="s">
        <v>364</v>
      </c>
      <c r="E34" s="327"/>
      <c r="F34" s="327"/>
      <c r="G34" s="327"/>
      <c r="H34" s="118" t="s">
        <v>9</v>
      </c>
      <c r="I34" s="118"/>
      <c r="J34" s="327" t="s">
        <v>365</v>
      </c>
      <c r="K34" s="327"/>
      <c r="L34" s="327"/>
      <c r="M34" s="327"/>
      <c r="N34" s="118" t="s">
        <v>2</v>
      </c>
      <c r="O34" s="118"/>
      <c r="P34" s="327" t="s">
        <v>366</v>
      </c>
      <c r="Q34" s="327"/>
      <c r="R34" s="327"/>
      <c r="S34" s="327"/>
      <c r="T34" s="118" t="s">
        <v>321</v>
      </c>
      <c r="U34" s="118"/>
      <c r="V34" s="328" t="s">
        <v>319</v>
      </c>
      <c r="W34" s="328"/>
      <c r="X34" s="328"/>
      <c r="Y34" s="328"/>
      <c r="AA34" s="326" t="s">
        <v>323</v>
      </c>
      <c r="AB34" s="3" t="s">
        <v>324</v>
      </c>
      <c r="AC34" s="3" t="s">
        <v>325</v>
      </c>
    </row>
    <row r="35" spans="2:29" ht="20.100000000000001" customHeight="1">
      <c r="B35" s="113" t="s">
        <v>3</v>
      </c>
      <c r="C35" s="113"/>
      <c r="D35" s="329" t="s">
        <v>293</v>
      </c>
      <c r="E35" s="329"/>
      <c r="F35" s="329"/>
      <c r="G35" s="329"/>
      <c r="H35" s="118"/>
      <c r="I35" s="118"/>
      <c r="J35" s="327"/>
      <c r="K35" s="327"/>
      <c r="L35" s="327"/>
      <c r="M35" s="327"/>
      <c r="N35" s="118"/>
      <c r="O35" s="118"/>
      <c r="P35" s="327"/>
      <c r="Q35" s="327"/>
      <c r="R35" s="327"/>
      <c r="S35" s="327"/>
      <c r="T35" s="118" t="s">
        <v>326</v>
      </c>
      <c r="U35" s="118"/>
      <c r="V35" s="328" t="s">
        <v>319</v>
      </c>
      <c r="W35" s="328"/>
      <c r="X35" s="328"/>
      <c r="Y35" s="328"/>
      <c r="AA35" s="326" t="s">
        <v>327</v>
      </c>
      <c r="AC35" s="3" t="s">
        <v>328</v>
      </c>
    </row>
    <row r="36" spans="2:29" ht="20.100000000000001" customHeight="1">
      <c r="B36" s="287" t="s">
        <v>4</v>
      </c>
      <c r="C36" s="287"/>
      <c r="D36" s="330" t="s">
        <v>5</v>
      </c>
      <c r="E36" s="327" t="s">
        <v>314</v>
      </c>
      <c r="F36" s="327"/>
      <c r="G36" s="327"/>
      <c r="H36" s="118" t="s">
        <v>329</v>
      </c>
      <c r="I36" s="118"/>
      <c r="J36" s="118"/>
      <c r="K36" s="331" t="s">
        <v>367</v>
      </c>
      <c r="L36" s="332"/>
      <c r="M36" s="332"/>
      <c r="N36" s="332"/>
      <c r="O36" s="157" t="s">
        <v>330</v>
      </c>
      <c r="P36" s="158"/>
      <c r="Q36" s="333">
        <v>44861</v>
      </c>
      <c r="R36" s="334"/>
      <c r="S36" s="335"/>
      <c r="T36" s="118" t="s">
        <v>95</v>
      </c>
      <c r="U36" s="118"/>
      <c r="V36" s="82" t="s">
        <v>94</v>
      </c>
      <c r="W36" s="336">
        <v>330</v>
      </c>
      <c r="X36" s="336"/>
      <c r="Y36" s="27" t="s">
        <v>93</v>
      </c>
      <c r="AA36" s="326" t="s">
        <v>331</v>
      </c>
      <c r="AC36" s="3" t="s">
        <v>332</v>
      </c>
    </row>
    <row r="37" spans="2:29" ht="20.100000000000001" customHeight="1">
      <c r="B37" s="287"/>
      <c r="C37" s="287"/>
      <c r="D37" s="330" t="s">
        <v>6</v>
      </c>
      <c r="E37" s="337" t="s">
        <v>314</v>
      </c>
      <c r="F37" s="337"/>
      <c r="G37" s="337"/>
      <c r="H37" s="118" t="s">
        <v>333</v>
      </c>
      <c r="I37" s="118"/>
      <c r="J37" s="118"/>
      <c r="K37" s="331" t="s">
        <v>368</v>
      </c>
      <c r="L37" s="332"/>
      <c r="M37" s="332"/>
      <c r="N37" s="332"/>
      <c r="O37" s="338"/>
      <c r="P37" s="339"/>
      <c r="Q37" s="340"/>
      <c r="R37" s="341"/>
      <c r="S37" s="342"/>
      <c r="T37" s="114" t="s">
        <v>7</v>
      </c>
      <c r="U37" s="114"/>
      <c r="V37" s="343" t="s">
        <v>369</v>
      </c>
      <c r="W37" s="344"/>
      <c r="X37" s="344"/>
      <c r="Y37" s="345"/>
      <c r="AC37" s="3" t="s">
        <v>336</v>
      </c>
    </row>
    <row r="38" spans="2:29" ht="7.05" customHeight="1">
      <c r="B38" s="346" t="s">
        <v>337</v>
      </c>
      <c r="C38" s="347" t="s">
        <v>338</v>
      </c>
      <c r="D38" s="348" t="s">
        <v>370</v>
      </c>
      <c r="E38" s="349"/>
      <c r="F38" s="294" t="s">
        <v>340</v>
      </c>
      <c r="G38" s="295"/>
      <c r="H38" s="294" t="s">
        <v>341</v>
      </c>
      <c r="I38" s="296"/>
      <c r="J38" s="91" t="s">
        <v>342</v>
      </c>
      <c r="K38" s="93"/>
      <c r="L38" s="114" t="s">
        <v>343</v>
      </c>
      <c r="M38" s="350">
        <v>17</v>
      </c>
      <c r="N38" s="114" t="s">
        <v>344</v>
      </c>
      <c r="O38" s="350">
        <v>0</v>
      </c>
      <c r="P38" s="351" t="s">
        <v>345</v>
      </c>
      <c r="Q38" s="352">
        <v>0</v>
      </c>
      <c r="R38" s="294" t="s">
        <v>346</v>
      </c>
      <c r="S38" s="296"/>
      <c r="T38" s="353" t="s">
        <v>159</v>
      </c>
      <c r="U38" s="354"/>
      <c r="V38" s="355" t="s">
        <v>347</v>
      </c>
      <c r="W38" s="356" t="s">
        <v>348</v>
      </c>
      <c r="X38" s="357"/>
      <c r="Y38" s="358">
        <v>0</v>
      </c>
      <c r="AC38" s="3" t="s">
        <v>349</v>
      </c>
    </row>
    <row r="39" spans="2:29" ht="7.05" customHeight="1">
      <c r="B39" s="346"/>
      <c r="C39" s="359"/>
      <c r="D39" s="360"/>
      <c r="E39" s="361"/>
      <c r="F39" s="362"/>
      <c r="G39" s="363"/>
      <c r="H39" s="362"/>
      <c r="I39" s="364"/>
      <c r="J39" s="132"/>
      <c r="K39" s="365"/>
      <c r="L39" s="366"/>
      <c r="M39" s="367"/>
      <c r="N39" s="366"/>
      <c r="O39" s="367"/>
      <c r="P39" s="368"/>
      <c r="Q39" s="369"/>
      <c r="R39" s="362"/>
      <c r="S39" s="364"/>
      <c r="T39" s="370"/>
      <c r="U39" s="371"/>
      <c r="V39" s="372"/>
      <c r="W39" s="357"/>
      <c r="X39" s="357"/>
      <c r="Y39" s="358"/>
      <c r="AC39" s="3" t="s">
        <v>350</v>
      </c>
    </row>
    <row r="40" spans="2:29" ht="7.05" customHeight="1">
      <c r="B40" s="346"/>
      <c r="C40" s="373"/>
      <c r="D40" s="374"/>
      <c r="E40" s="375"/>
      <c r="F40" s="362"/>
      <c r="G40" s="363"/>
      <c r="H40" s="362"/>
      <c r="I40" s="364"/>
      <c r="J40" s="132"/>
      <c r="K40" s="365"/>
      <c r="L40" s="366"/>
      <c r="M40" s="367"/>
      <c r="N40" s="366"/>
      <c r="O40" s="367"/>
      <c r="P40" s="368"/>
      <c r="Q40" s="369"/>
      <c r="R40" s="362"/>
      <c r="S40" s="364"/>
      <c r="T40" s="370"/>
      <c r="U40" s="371"/>
      <c r="V40" s="372"/>
      <c r="W40" s="357"/>
      <c r="X40" s="357"/>
      <c r="Y40" s="358"/>
    </row>
    <row r="41" spans="2:29" ht="7.05" customHeight="1">
      <c r="B41" s="346"/>
      <c r="C41" s="347" t="s">
        <v>351</v>
      </c>
      <c r="D41" s="348" t="s">
        <v>371</v>
      </c>
      <c r="E41" s="349"/>
      <c r="F41" s="362"/>
      <c r="G41" s="363"/>
      <c r="H41" s="362"/>
      <c r="I41" s="364"/>
      <c r="J41" s="132"/>
      <c r="K41" s="365"/>
      <c r="L41" s="366"/>
      <c r="M41" s="376"/>
      <c r="N41" s="366"/>
      <c r="O41" s="376"/>
      <c r="P41" s="368"/>
      <c r="Q41" s="377"/>
      <c r="R41" s="362"/>
      <c r="S41" s="364"/>
      <c r="T41" s="370"/>
      <c r="U41" s="371"/>
      <c r="V41" s="372"/>
      <c r="W41" s="357"/>
      <c r="X41" s="357"/>
      <c r="Y41" s="358"/>
    </row>
    <row r="42" spans="2:29" ht="7.05" customHeight="1">
      <c r="B42" s="346"/>
      <c r="C42" s="359"/>
      <c r="D42" s="360"/>
      <c r="E42" s="361"/>
      <c r="F42" s="362"/>
      <c r="G42" s="363"/>
      <c r="H42" s="362"/>
      <c r="I42" s="364"/>
      <c r="J42" s="91" t="s">
        <v>353</v>
      </c>
      <c r="K42" s="93"/>
      <c r="L42" s="114" t="s">
        <v>343</v>
      </c>
      <c r="M42" s="350">
        <v>2</v>
      </c>
      <c r="N42" s="114" t="s">
        <v>344</v>
      </c>
      <c r="O42" s="352">
        <v>0</v>
      </c>
      <c r="P42" s="351" t="s">
        <v>345</v>
      </c>
      <c r="Q42" s="352">
        <v>0</v>
      </c>
      <c r="R42" s="362"/>
      <c r="S42" s="364"/>
      <c r="T42" s="370"/>
      <c r="U42" s="371"/>
      <c r="V42" s="372"/>
      <c r="W42" s="357"/>
      <c r="X42" s="357"/>
      <c r="Y42" s="358"/>
    </row>
    <row r="43" spans="2:29" ht="7.05" customHeight="1">
      <c r="B43" s="346"/>
      <c r="C43" s="373"/>
      <c r="D43" s="374"/>
      <c r="E43" s="375"/>
      <c r="F43" s="362"/>
      <c r="G43" s="363"/>
      <c r="H43" s="362"/>
      <c r="I43" s="364"/>
      <c r="J43" s="132"/>
      <c r="K43" s="365"/>
      <c r="L43" s="366"/>
      <c r="M43" s="367"/>
      <c r="N43" s="366"/>
      <c r="O43" s="369"/>
      <c r="P43" s="368"/>
      <c r="Q43" s="369"/>
      <c r="R43" s="362"/>
      <c r="S43" s="364"/>
      <c r="T43" s="370"/>
      <c r="U43" s="371"/>
      <c r="V43" s="372"/>
      <c r="W43" s="357"/>
      <c r="X43" s="357"/>
      <c r="Y43" s="358"/>
    </row>
    <row r="44" spans="2:29" ht="7.05" customHeight="1">
      <c r="B44" s="346" t="s">
        <v>354</v>
      </c>
      <c r="C44" s="347" t="s">
        <v>338</v>
      </c>
      <c r="D44" s="348" t="s">
        <v>370</v>
      </c>
      <c r="E44" s="349"/>
      <c r="F44" s="362"/>
      <c r="G44" s="363"/>
      <c r="H44" s="362"/>
      <c r="I44" s="364"/>
      <c r="J44" s="132"/>
      <c r="K44" s="365"/>
      <c r="L44" s="366"/>
      <c r="M44" s="367"/>
      <c r="N44" s="366"/>
      <c r="O44" s="369"/>
      <c r="P44" s="368"/>
      <c r="Q44" s="369"/>
      <c r="R44" s="362"/>
      <c r="S44" s="364"/>
      <c r="T44" s="370"/>
      <c r="U44" s="371"/>
      <c r="V44" s="372"/>
      <c r="W44" s="378" t="s">
        <v>355</v>
      </c>
      <c r="X44" s="379"/>
      <c r="Y44" s="358">
        <v>0</v>
      </c>
    </row>
    <row r="45" spans="2:29" ht="7.05" customHeight="1">
      <c r="B45" s="347"/>
      <c r="C45" s="359"/>
      <c r="D45" s="360"/>
      <c r="E45" s="361"/>
      <c r="F45" s="362"/>
      <c r="G45" s="363"/>
      <c r="H45" s="362"/>
      <c r="I45" s="364"/>
      <c r="J45" s="94"/>
      <c r="K45" s="96"/>
      <c r="L45" s="366"/>
      <c r="M45" s="376"/>
      <c r="N45" s="366"/>
      <c r="O45" s="377"/>
      <c r="P45" s="368"/>
      <c r="Q45" s="377"/>
      <c r="R45" s="362"/>
      <c r="S45" s="364"/>
      <c r="T45" s="370"/>
      <c r="U45" s="371"/>
      <c r="V45" s="372"/>
      <c r="W45" s="379"/>
      <c r="X45" s="379"/>
      <c r="Y45" s="358"/>
    </row>
    <row r="46" spans="2:29" ht="7.05" customHeight="1">
      <c r="B46" s="347"/>
      <c r="C46" s="373"/>
      <c r="D46" s="374"/>
      <c r="E46" s="375"/>
      <c r="F46" s="362"/>
      <c r="G46" s="363"/>
      <c r="H46" s="362"/>
      <c r="I46" s="364"/>
      <c r="J46" s="132" t="s">
        <v>356</v>
      </c>
      <c r="K46" s="365"/>
      <c r="L46" s="114" t="s">
        <v>343</v>
      </c>
      <c r="M46" s="380">
        <v>6</v>
      </c>
      <c r="N46" s="114" t="s">
        <v>344</v>
      </c>
      <c r="O46" s="380">
        <v>0</v>
      </c>
      <c r="P46" s="351" t="s">
        <v>345</v>
      </c>
      <c r="Q46" s="381">
        <v>0</v>
      </c>
      <c r="R46" s="362"/>
      <c r="S46" s="364"/>
      <c r="T46" s="370"/>
      <c r="U46" s="371"/>
      <c r="V46" s="372"/>
      <c r="W46" s="379"/>
      <c r="X46" s="379"/>
      <c r="Y46" s="358"/>
      <c r="AC46" s="325">
        <v>0</v>
      </c>
    </row>
    <row r="47" spans="2:29" ht="7.05" customHeight="1">
      <c r="B47" s="347"/>
      <c r="C47" s="347" t="s">
        <v>351</v>
      </c>
      <c r="D47" s="348" t="s">
        <v>372</v>
      </c>
      <c r="E47" s="349"/>
      <c r="F47" s="362"/>
      <c r="G47" s="363"/>
      <c r="H47" s="362"/>
      <c r="I47" s="364"/>
      <c r="J47" s="132"/>
      <c r="K47" s="365"/>
      <c r="L47" s="366"/>
      <c r="M47" s="382"/>
      <c r="N47" s="366"/>
      <c r="O47" s="382"/>
      <c r="P47" s="368"/>
      <c r="Q47" s="383"/>
      <c r="R47" s="362"/>
      <c r="S47" s="364"/>
      <c r="T47" s="370"/>
      <c r="U47" s="371"/>
      <c r="V47" s="372"/>
      <c r="W47" s="379"/>
      <c r="X47" s="379"/>
      <c r="Y47" s="358"/>
    </row>
    <row r="48" spans="2:29" ht="7.05" customHeight="1">
      <c r="B48" s="347"/>
      <c r="C48" s="359"/>
      <c r="D48" s="360"/>
      <c r="E48" s="361"/>
      <c r="F48" s="362"/>
      <c r="G48" s="363"/>
      <c r="H48" s="362"/>
      <c r="I48" s="364"/>
      <c r="J48" s="132"/>
      <c r="K48" s="365"/>
      <c r="L48" s="366"/>
      <c r="M48" s="382"/>
      <c r="N48" s="366"/>
      <c r="O48" s="382"/>
      <c r="P48" s="368"/>
      <c r="Q48" s="383"/>
      <c r="R48" s="362"/>
      <c r="S48" s="364"/>
      <c r="T48" s="370"/>
      <c r="U48" s="371"/>
      <c r="V48" s="372"/>
      <c r="W48" s="379"/>
      <c r="X48" s="379"/>
      <c r="Y48" s="358"/>
    </row>
    <row r="49" spans="2:29" ht="7.05" customHeight="1">
      <c r="B49" s="346"/>
      <c r="C49" s="373"/>
      <c r="D49" s="374"/>
      <c r="E49" s="375"/>
      <c r="F49" s="297"/>
      <c r="G49" s="298"/>
      <c r="H49" s="297"/>
      <c r="I49" s="299"/>
      <c r="J49" s="94"/>
      <c r="K49" s="96"/>
      <c r="L49" s="113"/>
      <c r="M49" s="384"/>
      <c r="N49" s="113"/>
      <c r="O49" s="384"/>
      <c r="P49" s="385"/>
      <c r="Q49" s="386"/>
      <c r="R49" s="297"/>
      <c r="S49" s="299"/>
      <c r="T49" s="387"/>
      <c r="U49" s="388"/>
      <c r="V49" s="389"/>
      <c r="W49" s="379"/>
      <c r="X49" s="379"/>
      <c r="Y49" s="358"/>
    </row>
    <row r="50" spans="2:29" ht="40.049999999999997" customHeight="1">
      <c r="B50" s="390" t="s">
        <v>358</v>
      </c>
      <c r="C50" s="391"/>
      <c r="D50" s="392"/>
      <c r="E50" s="392"/>
      <c r="F50" s="392"/>
      <c r="G50" s="392"/>
      <c r="H50" s="392"/>
      <c r="I50" s="392"/>
      <c r="J50" s="392"/>
      <c r="K50" s="392"/>
      <c r="L50" s="392"/>
      <c r="M50" s="392"/>
      <c r="N50" s="392"/>
      <c r="O50" s="392"/>
      <c r="P50" s="392"/>
      <c r="Q50" s="392"/>
      <c r="R50" s="392"/>
      <c r="S50" s="392"/>
      <c r="T50" s="392"/>
      <c r="U50" s="392"/>
      <c r="V50" s="392"/>
      <c r="W50" s="392"/>
      <c r="X50" s="392"/>
      <c r="Y50" s="393"/>
    </row>
    <row r="51" spans="2:29" ht="40.049999999999997" customHeight="1">
      <c r="B51" s="390"/>
      <c r="C51" s="394"/>
      <c r="D51" s="395"/>
      <c r="E51" s="395"/>
      <c r="F51" s="395"/>
      <c r="G51" s="395"/>
      <c r="H51" s="395"/>
      <c r="I51" s="395"/>
      <c r="J51" s="395"/>
      <c r="K51" s="395"/>
      <c r="L51" s="395"/>
      <c r="M51" s="395"/>
      <c r="N51" s="395"/>
      <c r="O51" s="395"/>
      <c r="P51" s="395"/>
      <c r="Q51" s="395"/>
      <c r="R51" s="395"/>
      <c r="S51" s="395"/>
      <c r="T51" s="395"/>
      <c r="U51" s="395"/>
      <c r="V51" s="395"/>
      <c r="W51" s="395"/>
      <c r="X51" s="395"/>
      <c r="Y51" s="396"/>
    </row>
    <row r="52" spans="2:29" ht="40.049999999999997" customHeight="1">
      <c r="B52" s="390"/>
      <c r="C52" s="394"/>
      <c r="D52" s="395"/>
      <c r="E52" s="395"/>
      <c r="F52" s="395"/>
      <c r="G52" s="395"/>
      <c r="H52" s="395"/>
      <c r="I52" s="395"/>
      <c r="J52" s="395"/>
      <c r="K52" s="395"/>
      <c r="L52" s="395"/>
      <c r="M52" s="395"/>
      <c r="N52" s="395"/>
      <c r="O52" s="395"/>
      <c r="P52" s="395"/>
      <c r="Q52" s="395"/>
      <c r="R52" s="395"/>
      <c r="S52" s="395"/>
      <c r="T52" s="395"/>
      <c r="U52" s="395"/>
      <c r="V52" s="395"/>
      <c r="W52" s="395"/>
      <c r="X52" s="395"/>
      <c r="Y52" s="396"/>
    </row>
    <row r="53" spans="2:29" ht="40.049999999999997" customHeight="1">
      <c r="B53" s="390"/>
      <c r="C53" s="394"/>
      <c r="D53" s="395"/>
      <c r="E53" s="395"/>
      <c r="F53" s="395"/>
      <c r="G53" s="395"/>
      <c r="H53" s="395"/>
      <c r="I53" s="395"/>
      <c r="J53" s="395"/>
      <c r="K53" s="395"/>
      <c r="L53" s="395"/>
      <c r="M53" s="395"/>
      <c r="N53" s="395"/>
      <c r="O53" s="395"/>
      <c r="P53" s="395"/>
      <c r="Q53" s="395"/>
      <c r="R53" s="395"/>
      <c r="S53" s="395"/>
      <c r="T53" s="395"/>
      <c r="U53" s="395"/>
      <c r="V53" s="395"/>
      <c r="W53" s="395"/>
      <c r="X53" s="395"/>
      <c r="Y53" s="396"/>
    </row>
    <row r="54" spans="2:29" ht="40.049999999999997" customHeight="1">
      <c r="B54" s="390"/>
      <c r="C54" s="394"/>
      <c r="D54" s="395"/>
      <c r="E54" s="395"/>
      <c r="F54" s="395"/>
      <c r="G54" s="395"/>
      <c r="H54" s="395"/>
      <c r="I54" s="395"/>
      <c r="J54" s="395"/>
      <c r="K54" s="395"/>
      <c r="L54" s="395"/>
      <c r="M54" s="395"/>
      <c r="N54" s="395"/>
      <c r="O54" s="395"/>
      <c r="P54" s="395"/>
      <c r="Q54" s="395"/>
      <c r="R54" s="395"/>
      <c r="S54" s="395"/>
      <c r="T54" s="395"/>
      <c r="U54" s="395"/>
      <c r="V54" s="395"/>
      <c r="W54" s="395"/>
      <c r="X54" s="395"/>
      <c r="Y54" s="396"/>
    </row>
    <row r="55" spans="2:29" ht="40.049999999999997" customHeight="1">
      <c r="B55" s="390"/>
      <c r="C55" s="394"/>
      <c r="D55" s="395"/>
      <c r="E55" s="395"/>
      <c r="F55" s="395"/>
      <c r="G55" s="395"/>
      <c r="H55" s="395"/>
      <c r="I55" s="395"/>
      <c r="J55" s="395"/>
      <c r="K55" s="395"/>
      <c r="L55" s="395"/>
      <c r="M55" s="395"/>
      <c r="N55" s="395"/>
      <c r="O55" s="395"/>
      <c r="P55" s="395"/>
      <c r="Q55" s="395"/>
      <c r="R55" s="395"/>
      <c r="S55" s="395"/>
      <c r="T55" s="395"/>
      <c r="U55" s="395"/>
      <c r="V55" s="395"/>
      <c r="W55" s="395"/>
      <c r="X55" s="395"/>
      <c r="Y55" s="396"/>
    </row>
    <row r="56" spans="2:29" ht="40.049999999999997" customHeight="1">
      <c r="B56" s="390"/>
      <c r="C56" s="394"/>
      <c r="D56" s="395"/>
      <c r="E56" s="395"/>
      <c r="F56" s="395"/>
      <c r="G56" s="395"/>
      <c r="H56" s="395"/>
      <c r="I56" s="395"/>
      <c r="J56" s="395"/>
      <c r="K56" s="395"/>
      <c r="L56" s="395"/>
      <c r="M56" s="395"/>
      <c r="N56" s="395"/>
      <c r="O56" s="395"/>
      <c r="P56" s="395"/>
      <c r="Q56" s="395"/>
      <c r="R56" s="395"/>
      <c r="S56" s="395"/>
      <c r="T56" s="395"/>
      <c r="U56" s="395"/>
      <c r="V56" s="395"/>
      <c r="W56" s="395"/>
      <c r="X56" s="395"/>
      <c r="Y56" s="396"/>
    </row>
    <row r="57" spans="2:29" ht="40.049999999999997" customHeight="1">
      <c r="B57" s="390"/>
      <c r="C57" s="397"/>
      <c r="D57" s="1"/>
      <c r="E57" s="1"/>
      <c r="F57" s="2"/>
      <c r="G57" s="398"/>
      <c r="H57" s="398"/>
      <c r="I57" s="398"/>
      <c r="J57" s="398"/>
      <c r="K57" s="398"/>
      <c r="L57" s="1"/>
      <c r="M57" s="397"/>
      <c r="N57" s="397"/>
      <c r="O57" s="1"/>
      <c r="P57" s="399" t="s">
        <v>359</v>
      </c>
      <c r="Q57" s="399"/>
      <c r="R57" s="399"/>
      <c r="S57" s="399"/>
      <c r="T57" s="399"/>
      <c r="U57" s="399"/>
      <c r="V57" s="399"/>
      <c r="W57" s="399"/>
      <c r="X57" s="399"/>
      <c r="Y57" s="400"/>
    </row>
    <row r="58" spans="2:29" ht="45" customHeight="1">
      <c r="B58" s="279"/>
      <c r="C58" s="401"/>
      <c r="D58" s="402"/>
      <c r="E58" s="403"/>
      <c r="F58" s="404"/>
      <c r="G58" s="402"/>
      <c r="H58" s="402"/>
      <c r="I58" s="402"/>
      <c r="J58" s="402"/>
      <c r="K58" s="402"/>
      <c r="L58" s="402"/>
      <c r="M58" s="402"/>
      <c r="N58" s="402"/>
      <c r="O58" s="405"/>
      <c r="P58" s="406"/>
      <c r="Q58" s="406"/>
      <c r="R58" s="406"/>
      <c r="S58" s="406"/>
      <c r="T58" s="406"/>
      <c r="U58" s="406"/>
      <c r="V58" s="406"/>
      <c r="W58" s="406"/>
      <c r="X58" s="406"/>
      <c r="Y58" s="407"/>
    </row>
    <row r="59" spans="2:29" ht="15" customHeight="1">
      <c r="C59" s="3" t="s">
        <v>360</v>
      </c>
    </row>
    <row r="60" spans="2:29" ht="15" customHeight="1">
      <c r="C60" s="3" t="s">
        <v>361</v>
      </c>
    </row>
    <row r="61" spans="2:29" ht="15" customHeight="1">
      <c r="C61" s="3" t="s">
        <v>362</v>
      </c>
    </row>
    <row r="62" spans="2:29">
      <c r="C62" s="3" t="s">
        <v>363</v>
      </c>
    </row>
    <row r="64" spans="2:29" ht="25.05" customHeight="1">
      <c r="B64" s="6" t="s">
        <v>316</v>
      </c>
      <c r="C64" s="3"/>
      <c r="D64" s="3"/>
      <c r="E64" s="3"/>
      <c r="F64" s="3"/>
      <c r="G64" s="3"/>
      <c r="H64" s="3"/>
      <c r="I64" s="3"/>
      <c r="J64" s="3"/>
      <c r="K64" s="3"/>
      <c r="L64" s="3"/>
      <c r="M64" s="3"/>
      <c r="N64" s="319"/>
      <c r="O64" s="320"/>
      <c r="P64" s="321"/>
      <c r="Q64" s="322"/>
      <c r="R64" s="322"/>
      <c r="S64" s="323"/>
      <c r="T64" s="118" t="s">
        <v>317</v>
      </c>
      <c r="U64" s="118"/>
      <c r="V64" s="324"/>
      <c r="W64" s="324"/>
      <c r="X64" s="324"/>
      <c r="Y64" s="324"/>
      <c r="AA64" s="326" t="s">
        <v>318</v>
      </c>
      <c r="AB64" s="3" t="s">
        <v>319</v>
      </c>
      <c r="AC64" s="3" t="s">
        <v>320</v>
      </c>
    </row>
    <row r="65" spans="2:29" ht="20.100000000000001" customHeight="1">
      <c r="B65" s="114" t="s">
        <v>8</v>
      </c>
      <c r="C65" s="114"/>
      <c r="D65" s="327" t="s">
        <v>364</v>
      </c>
      <c r="E65" s="327"/>
      <c r="F65" s="327"/>
      <c r="G65" s="327"/>
      <c r="H65" s="118" t="s">
        <v>9</v>
      </c>
      <c r="I65" s="118"/>
      <c r="J65" s="327" t="s">
        <v>365</v>
      </c>
      <c r="K65" s="327"/>
      <c r="L65" s="327"/>
      <c r="M65" s="327"/>
      <c r="N65" s="118" t="s">
        <v>2</v>
      </c>
      <c r="O65" s="118"/>
      <c r="P65" s="327" t="s">
        <v>366</v>
      </c>
      <c r="Q65" s="327"/>
      <c r="R65" s="327"/>
      <c r="S65" s="327"/>
      <c r="T65" s="118" t="s">
        <v>321</v>
      </c>
      <c r="U65" s="118"/>
      <c r="V65" s="328" t="s">
        <v>319</v>
      </c>
      <c r="W65" s="328"/>
      <c r="X65" s="328"/>
      <c r="Y65" s="328"/>
      <c r="AA65" s="326" t="s">
        <v>323</v>
      </c>
      <c r="AB65" s="3" t="s">
        <v>324</v>
      </c>
      <c r="AC65" s="3" t="s">
        <v>325</v>
      </c>
    </row>
    <row r="66" spans="2:29" ht="20.100000000000001" customHeight="1">
      <c r="B66" s="113" t="s">
        <v>3</v>
      </c>
      <c r="C66" s="113"/>
      <c r="D66" s="329" t="s">
        <v>293</v>
      </c>
      <c r="E66" s="329"/>
      <c r="F66" s="329"/>
      <c r="G66" s="329"/>
      <c r="H66" s="118"/>
      <c r="I66" s="118"/>
      <c r="J66" s="327"/>
      <c r="K66" s="327"/>
      <c r="L66" s="327"/>
      <c r="M66" s="327"/>
      <c r="N66" s="118"/>
      <c r="O66" s="118"/>
      <c r="P66" s="327"/>
      <c r="Q66" s="327"/>
      <c r="R66" s="327"/>
      <c r="S66" s="327"/>
      <c r="T66" s="118" t="s">
        <v>326</v>
      </c>
      <c r="U66" s="118"/>
      <c r="V66" s="328" t="s">
        <v>319</v>
      </c>
      <c r="W66" s="328"/>
      <c r="X66" s="328"/>
      <c r="Y66" s="328"/>
      <c r="AA66" s="326" t="s">
        <v>327</v>
      </c>
      <c r="AC66" s="3" t="s">
        <v>328</v>
      </c>
    </row>
    <row r="67" spans="2:29" ht="20.100000000000001" customHeight="1">
      <c r="B67" s="287" t="s">
        <v>4</v>
      </c>
      <c r="C67" s="287"/>
      <c r="D67" s="330" t="s">
        <v>5</v>
      </c>
      <c r="E67" s="327" t="s">
        <v>314</v>
      </c>
      <c r="F67" s="327"/>
      <c r="G67" s="327"/>
      <c r="H67" s="118" t="s">
        <v>329</v>
      </c>
      <c r="I67" s="118"/>
      <c r="J67" s="118"/>
      <c r="K67" s="331" t="s">
        <v>367</v>
      </c>
      <c r="L67" s="332"/>
      <c r="M67" s="332"/>
      <c r="N67" s="332"/>
      <c r="O67" s="157" t="s">
        <v>330</v>
      </c>
      <c r="P67" s="158"/>
      <c r="Q67" s="333">
        <v>44861</v>
      </c>
      <c r="R67" s="334"/>
      <c r="S67" s="335"/>
      <c r="T67" s="118" t="s">
        <v>95</v>
      </c>
      <c r="U67" s="118"/>
      <c r="V67" s="82" t="s">
        <v>94</v>
      </c>
      <c r="W67" s="336">
        <v>330</v>
      </c>
      <c r="X67" s="336"/>
      <c r="Y67" s="27" t="s">
        <v>93</v>
      </c>
      <c r="AA67" s="326" t="s">
        <v>331</v>
      </c>
      <c r="AC67" s="3" t="s">
        <v>332</v>
      </c>
    </row>
    <row r="68" spans="2:29" ht="20.100000000000001" customHeight="1">
      <c r="B68" s="287"/>
      <c r="C68" s="287"/>
      <c r="D68" s="330" t="s">
        <v>6</v>
      </c>
      <c r="E68" s="337" t="s">
        <v>314</v>
      </c>
      <c r="F68" s="337"/>
      <c r="G68" s="337"/>
      <c r="H68" s="118" t="s">
        <v>333</v>
      </c>
      <c r="I68" s="118"/>
      <c r="J68" s="118"/>
      <c r="K68" s="331" t="s">
        <v>368</v>
      </c>
      <c r="L68" s="332"/>
      <c r="M68" s="332"/>
      <c r="N68" s="332"/>
      <c r="O68" s="338"/>
      <c r="P68" s="339"/>
      <c r="Q68" s="340"/>
      <c r="R68" s="341"/>
      <c r="S68" s="342"/>
      <c r="T68" s="114" t="s">
        <v>7</v>
      </c>
      <c r="U68" s="114"/>
      <c r="V68" s="343" t="s">
        <v>369</v>
      </c>
      <c r="W68" s="344"/>
      <c r="X68" s="344"/>
      <c r="Y68" s="345"/>
      <c r="AC68" s="3" t="s">
        <v>336</v>
      </c>
    </row>
    <row r="69" spans="2:29" ht="7.05" customHeight="1">
      <c r="B69" s="346" t="s">
        <v>337</v>
      </c>
      <c r="C69" s="347" t="s">
        <v>338</v>
      </c>
      <c r="D69" s="348" t="s">
        <v>370</v>
      </c>
      <c r="E69" s="349"/>
      <c r="F69" s="294" t="s">
        <v>340</v>
      </c>
      <c r="G69" s="295"/>
      <c r="H69" s="294" t="s">
        <v>341</v>
      </c>
      <c r="I69" s="296"/>
      <c r="J69" s="91" t="s">
        <v>342</v>
      </c>
      <c r="K69" s="93"/>
      <c r="L69" s="114" t="s">
        <v>343</v>
      </c>
      <c r="M69" s="350">
        <v>17</v>
      </c>
      <c r="N69" s="114" t="s">
        <v>344</v>
      </c>
      <c r="O69" s="350">
        <v>0</v>
      </c>
      <c r="P69" s="351" t="s">
        <v>345</v>
      </c>
      <c r="Q69" s="352">
        <v>0</v>
      </c>
      <c r="R69" s="294" t="s">
        <v>346</v>
      </c>
      <c r="S69" s="296"/>
      <c r="T69" s="353" t="s">
        <v>159</v>
      </c>
      <c r="U69" s="354"/>
      <c r="V69" s="355" t="s">
        <v>347</v>
      </c>
      <c r="W69" s="356" t="s">
        <v>348</v>
      </c>
      <c r="X69" s="357"/>
      <c r="Y69" s="358">
        <v>0</v>
      </c>
      <c r="AC69" s="3" t="s">
        <v>349</v>
      </c>
    </row>
    <row r="70" spans="2:29" ht="7.05" customHeight="1">
      <c r="B70" s="346"/>
      <c r="C70" s="359"/>
      <c r="D70" s="360"/>
      <c r="E70" s="361"/>
      <c r="F70" s="362"/>
      <c r="G70" s="363"/>
      <c r="H70" s="362"/>
      <c r="I70" s="364"/>
      <c r="J70" s="132"/>
      <c r="K70" s="365"/>
      <c r="L70" s="366"/>
      <c r="M70" s="367"/>
      <c r="N70" s="366"/>
      <c r="O70" s="367"/>
      <c r="P70" s="368"/>
      <c r="Q70" s="369"/>
      <c r="R70" s="362"/>
      <c r="S70" s="364"/>
      <c r="T70" s="370"/>
      <c r="U70" s="371"/>
      <c r="V70" s="372"/>
      <c r="W70" s="357"/>
      <c r="X70" s="357"/>
      <c r="Y70" s="358"/>
      <c r="AC70" s="3" t="s">
        <v>350</v>
      </c>
    </row>
    <row r="71" spans="2:29" ht="7.05" customHeight="1">
      <c r="B71" s="346"/>
      <c r="C71" s="373"/>
      <c r="D71" s="374"/>
      <c r="E71" s="375"/>
      <c r="F71" s="362"/>
      <c r="G71" s="363"/>
      <c r="H71" s="362"/>
      <c r="I71" s="364"/>
      <c r="J71" s="132"/>
      <c r="K71" s="365"/>
      <c r="L71" s="366"/>
      <c r="M71" s="367"/>
      <c r="N71" s="366"/>
      <c r="O71" s="367"/>
      <c r="P71" s="368"/>
      <c r="Q71" s="369"/>
      <c r="R71" s="362"/>
      <c r="S71" s="364"/>
      <c r="T71" s="370"/>
      <c r="U71" s="371"/>
      <c r="V71" s="372"/>
      <c r="W71" s="357"/>
      <c r="X71" s="357"/>
      <c r="Y71" s="358"/>
    </row>
    <row r="72" spans="2:29" ht="7.05" customHeight="1">
      <c r="B72" s="346"/>
      <c r="C72" s="347" t="s">
        <v>351</v>
      </c>
      <c r="D72" s="348" t="s">
        <v>371</v>
      </c>
      <c r="E72" s="349"/>
      <c r="F72" s="362"/>
      <c r="G72" s="363"/>
      <c r="H72" s="362"/>
      <c r="I72" s="364"/>
      <c r="J72" s="132"/>
      <c r="K72" s="365"/>
      <c r="L72" s="366"/>
      <c r="M72" s="376"/>
      <c r="N72" s="366"/>
      <c r="O72" s="376"/>
      <c r="P72" s="368"/>
      <c r="Q72" s="377"/>
      <c r="R72" s="362"/>
      <c r="S72" s="364"/>
      <c r="T72" s="370"/>
      <c r="U72" s="371"/>
      <c r="V72" s="372"/>
      <c r="W72" s="357"/>
      <c r="X72" s="357"/>
      <c r="Y72" s="358"/>
    </row>
    <row r="73" spans="2:29" ht="7.05" customHeight="1">
      <c r="B73" s="346"/>
      <c r="C73" s="359"/>
      <c r="D73" s="360"/>
      <c r="E73" s="361"/>
      <c r="F73" s="362"/>
      <c r="G73" s="363"/>
      <c r="H73" s="362"/>
      <c r="I73" s="364"/>
      <c r="J73" s="91" t="s">
        <v>353</v>
      </c>
      <c r="K73" s="93"/>
      <c r="L73" s="114" t="s">
        <v>343</v>
      </c>
      <c r="M73" s="350">
        <v>2</v>
      </c>
      <c r="N73" s="114" t="s">
        <v>344</v>
      </c>
      <c r="O73" s="352">
        <v>0</v>
      </c>
      <c r="P73" s="351" t="s">
        <v>345</v>
      </c>
      <c r="Q73" s="352">
        <v>0</v>
      </c>
      <c r="R73" s="362"/>
      <c r="S73" s="364"/>
      <c r="T73" s="370"/>
      <c r="U73" s="371"/>
      <c r="V73" s="372"/>
      <c r="W73" s="357"/>
      <c r="X73" s="357"/>
      <c r="Y73" s="358"/>
    </row>
    <row r="74" spans="2:29" ht="7.05" customHeight="1">
      <c r="B74" s="346"/>
      <c r="C74" s="373"/>
      <c r="D74" s="374"/>
      <c r="E74" s="375"/>
      <c r="F74" s="362"/>
      <c r="G74" s="363"/>
      <c r="H74" s="362"/>
      <c r="I74" s="364"/>
      <c r="J74" s="132"/>
      <c r="K74" s="365"/>
      <c r="L74" s="366"/>
      <c r="M74" s="367"/>
      <c r="N74" s="366"/>
      <c r="O74" s="369"/>
      <c r="P74" s="368"/>
      <c r="Q74" s="369"/>
      <c r="R74" s="362"/>
      <c r="S74" s="364"/>
      <c r="T74" s="370"/>
      <c r="U74" s="371"/>
      <c r="V74" s="372"/>
      <c r="W74" s="357"/>
      <c r="X74" s="357"/>
      <c r="Y74" s="358"/>
    </row>
    <row r="75" spans="2:29" ht="7.05" customHeight="1">
      <c r="B75" s="346" t="s">
        <v>354</v>
      </c>
      <c r="C75" s="347" t="s">
        <v>338</v>
      </c>
      <c r="D75" s="348" t="s">
        <v>370</v>
      </c>
      <c r="E75" s="349"/>
      <c r="F75" s="362"/>
      <c r="G75" s="363"/>
      <c r="H75" s="362"/>
      <c r="I75" s="364"/>
      <c r="J75" s="132"/>
      <c r="K75" s="365"/>
      <c r="L75" s="366"/>
      <c r="M75" s="367"/>
      <c r="N75" s="366"/>
      <c r="O75" s="369"/>
      <c r="P75" s="368"/>
      <c r="Q75" s="369"/>
      <c r="R75" s="362"/>
      <c r="S75" s="364"/>
      <c r="T75" s="370"/>
      <c r="U75" s="371"/>
      <c r="V75" s="372"/>
      <c r="W75" s="378" t="s">
        <v>355</v>
      </c>
      <c r="X75" s="379"/>
      <c r="Y75" s="358">
        <v>0</v>
      </c>
    </row>
    <row r="76" spans="2:29" ht="7.05" customHeight="1">
      <c r="B76" s="347"/>
      <c r="C76" s="359"/>
      <c r="D76" s="360"/>
      <c r="E76" s="361"/>
      <c r="F76" s="362"/>
      <c r="G76" s="363"/>
      <c r="H76" s="362"/>
      <c r="I76" s="364"/>
      <c r="J76" s="94"/>
      <c r="K76" s="96"/>
      <c r="L76" s="366"/>
      <c r="M76" s="376"/>
      <c r="N76" s="366"/>
      <c r="O76" s="377"/>
      <c r="P76" s="368"/>
      <c r="Q76" s="377"/>
      <c r="R76" s="362"/>
      <c r="S76" s="364"/>
      <c r="T76" s="370"/>
      <c r="U76" s="371"/>
      <c r="V76" s="372"/>
      <c r="W76" s="379"/>
      <c r="X76" s="379"/>
      <c r="Y76" s="358"/>
    </row>
    <row r="77" spans="2:29" ht="7.05" customHeight="1">
      <c r="B77" s="347"/>
      <c r="C77" s="373"/>
      <c r="D77" s="374"/>
      <c r="E77" s="375"/>
      <c r="F77" s="362"/>
      <c r="G77" s="363"/>
      <c r="H77" s="362"/>
      <c r="I77" s="364"/>
      <c r="J77" s="132" t="s">
        <v>356</v>
      </c>
      <c r="K77" s="365"/>
      <c r="L77" s="114" t="s">
        <v>343</v>
      </c>
      <c r="M77" s="380">
        <v>6</v>
      </c>
      <c r="N77" s="114" t="s">
        <v>344</v>
      </c>
      <c r="O77" s="380">
        <v>0</v>
      </c>
      <c r="P77" s="351" t="s">
        <v>345</v>
      </c>
      <c r="Q77" s="381">
        <v>0</v>
      </c>
      <c r="R77" s="362"/>
      <c r="S77" s="364"/>
      <c r="T77" s="370"/>
      <c r="U77" s="371"/>
      <c r="V77" s="372"/>
      <c r="W77" s="379"/>
      <c r="X77" s="379"/>
      <c r="Y77" s="358"/>
      <c r="AC77" s="325">
        <v>0</v>
      </c>
    </row>
    <row r="78" spans="2:29" ht="7.05" customHeight="1">
      <c r="B78" s="347"/>
      <c r="C78" s="347" t="s">
        <v>351</v>
      </c>
      <c r="D78" s="348" t="s">
        <v>372</v>
      </c>
      <c r="E78" s="349"/>
      <c r="F78" s="362"/>
      <c r="G78" s="363"/>
      <c r="H78" s="362"/>
      <c r="I78" s="364"/>
      <c r="J78" s="132"/>
      <c r="K78" s="365"/>
      <c r="L78" s="366"/>
      <c r="M78" s="382"/>
      <c r="N78" s="366"/>
      <c r="O78" s="382"/>
      <c r="P78" s="368"/>
      <c r="Q78" s="383"/>
      <c r="R78" s="362"/>
      <c r="S78" s="364"/>
      <c r="T78" s="370"/>
      <c r="U78" s="371"/>
      <c r="V78" s="372"/>
      <c r="W78" s="379"/>
      <c r="X78" s="379"/>
      <c r="Y78" s="358"/>
    </row>
    <row r="79" spans="2:29" ht="7.05" customHeight="1">
      <c r="B79" s="347"/>
      <c r="C79" s="359"/>
      <c r="D79" s="360"/>
      <c r="E79" s="361"/>
      <c r="F79" s="362"/>
      <c r="G79" s="363"/>
      <c r="H79" s="362"/>
      <c r="I79" s="364"/>
      <c r="J79" s="132"/>
      <c r="K79" s="365"/>
      <c r="L79" s="366"/>
      <c r="M79" s="382"/>
      <c r="N79" s="366"/>
      <c r="O79" s="382"/>
      <c r="P79" s="368"/>
      <c r="Q79" s="383"/>
      <c r="R79" s="362"/>
      <c r="S79" s="364"/>
      <c r="T79" s="370"/>
      <c r="U79" s="371"/>
      <c r="V79" s="372"/>
      <c r="W79" s="379"/>
      <c r="X79" s="379"/>
      <c r="Y79" s="358"/>
    </row>
    <row r="80" spans="2:29" ht="7.05" customHeight="1">
      <c r="B80" s="346"/>
      <c r="C80" s="373"/>
      <c r="D80" s="374"/>
      <c r="E80" s="375"/>
      <c r="F80" s="297"/>
      <c r="G80" s="298"/>
      <c r="H80" s="297"/>
      <c r="I80" s="299"/>
      <c r="J80" s="94"/>
      <c r="K80" s="96"/>
      <c r="L80" s="113"/>
      <c r="M80" s="384"/>
      <c r="N80" s="113"/>
      <c r="O80" s="384"/>
      <c r="P80" s="385"/>
      <c r="Q80" s="386"/>
      <c r="R80" s="297"/>
      <c r="S80" s="299"/>
      <c r="T80" s="387"/>
      <c r="U80" s="388"/>
      <c r="V80" s="389"/>
      <c r="W80" s="379"/>
      <c r="X80" s="379"/>
      <c r="Y80" s="358"/>
    </row>
    <row r="81" spans="2:29" ht="40.049999999999997" customHeight="1">
      <c r="B81" s="390" t="s">
        <v>358</v>
      </c>
      <c r="C81" s="391"/>
      <c r="D81" s="392"/>
      <c r="E81" s="392"/>
      <c r="F81" s="392"/>
      <c r="G81" s="392"/>
      <c r="H81" s="392"/>
      <c r="I81" s="392"/>
      <c r="J81" s="392"/>
      <c r="K81" s="392"/>
      <c r="L81" s="392"/>
      <c r="M81" s="392"/>
      <c r="N81" s="392"/>
      <c r="O81" s="392"/>
      <c r="P81" s="392"/>
      <c r="Q81" s="392"/>
      <c r="R81" s="392"/>
      <c r="S81" s="392"/>
      <c r="T81" s="392"/>
      <c r="U81" s="392"/>
      <c r="V81" s="392"/>
      <c r="W81" s="392"/>
      <c r="X81" s="392"/>
      <c r="Y81" s="393"/>
    </row>
    <row r="82" spans="2:29" ht="40.049999999999997" customHeight="1">
      <c r="B82" s="390"/>
      <c r="C82" s="394"/>
      <c r="D82" s="395"/>
      <c r="E82" s="395"/>
      <c r="F82" s="395"/>
      <c r="G82" s="395"/>
      <c r="H82" s="395"/>
      <c r="I82" s="395"/>
      <c r="J82" s="395"/>
      <c r="K82" s="395"/>
      <c r="L82" s="395"/>
      <c r="M82" s="395"/>
      <c r="N82" s="395"/>
      <c r="O82" s="395"/>
      <c r="P82" s="395"/>
      <c r="Q82" s="395"/>
      <c r="R82" s="395"/>
      <c r="S82" s="395"/>
      <c r="T82" s="395"/>
      <c r="U82" s="395"/>
      <c r="V82" s="395"/>
      <c r="W82" s="395"/>
      <c r="X82" s="395"/>
      <c r="Y82" s="396"/>
    </row>
    <row r="83" spans="2:29" ht="40.049999999999997" customHeight="1">
      <c r="B83" s="390"/>
      <c r="C83" s="394"/>
      <c r="D83" s="395"/>
      <c r="E83" s="395"/>
      <c r="F83" s="395"/>
      <c r="G83" s="395"/>
      <c r="H83" s="395"/>
      <c r="I83" s="395"/>
      <c r="J83" s="395"/>
      <c r="K83" s="395"/>
      <c r="L83" s="395"/>
      <c r="M83" s="395"/>
      <c r="N83" s="395"/>
      <c r="O83" s="395"/>
      <c r="P83" s="395"/>
      <c r="Q83" s="395"/>
      <c r="R83" s="395"/>
      <c r="S83" s="395"/>
      <c r="T83" s="395"/>
      <c r="U83" s="395"/>
      <c r="V83" s="395"/>
      <c r="W83" s="395"/>
      <c r="X83" s="395"/>
      <c r="Y83" s="396"/>
    </row>
    <row r="84" spans="2:29" ht="40.049999999999997" customHeight="1">
      <c r="B84" s="390"/>
      <c r="C84" s="394"/>
      <c r="D84" s="395"/>
      <c r="E84" s="395"/>
      <c r="F84" s="395"/>
      <c r="G84" s="395"/>
      <c r="H84" s="395"/>
      <c r="I84" s="395"/>
      <c r="J84" s="395"/>
      <c r="K84" s="395"/>
      <c r="L84" s="395"/>
      <c r="M84" s="395"/>
      <c r="N84" s="395"/>
      <c r="O84" s="395"/>
      <c r="P84" s="395"/>
      <c r="Q84" s="395"/>
      <c r="R84" s="395"/>
      <c r="S84" s="395"/>
      <c r="T84" s="395"/>
      <c r="U84" s="395"/>
      <c r="V84" s="395"/>
      <c r="W84" s="395"/>
      <c r="X84" s="395"/>
      <c r="Y84" s="396"/>
    </row>
    <row r="85" spans="2:29" ht="40.049999999999997" customHeight="1">
      <c r="B85" s="390"/>
      <c r="C85" s="394"/>
      <c r="D85" s="395"/>
      <c r="E85" s="395"/>
      <c r="F85" s="395"/>
      <c r="G85" s="395"/>
      <c r="H85" s="395"/>
      <c r="I85" s="395"/>
      <c r="J85" s="395"/>
      <c r="K85" s="395"/>
      <c r="L85" s="395"/>
      <c r="M85" s="395"/>
      <c r="N85" s="395"/>
      <c r="O85" s="395"/>
      <c r="P85" s="395"/>
      <c r="Q85" s="395"/>
      <c r="R85" s="395"/>
      <c r="S85" s="395"/>
      <c r="T85" s="395"/>
      <c r="U85" s="395"/>
      <c r="V85" s="395"/>
      <c r="W85" s="395"/>
      <c r="X85" s="395"/>
      <c r="Y85" s="396"/>
    </row>
    <row r="86" spans="2:29" ht="40.049999999999997" customHeight="1">
      <c r="B86" s="390"/>
      <c r="C86" s="394"/>
      <c r="D86" s="395"/>
      <c r="E86" s="395"/>
      <c r="F86" s="395"/>
      <c r="G86" s="395"/>
      <c r="H86" s="395"/>
      <c r="I86" s="395"/>
      <c r="J86" s="395"/>
      <c r="K86" s="395"/>
      <c r="L86" s="395"/>
      <c r="M86" s="395"/>
      <c r="N86" s="395"/>
      <c r="O86" s="395"/>
      <c r="P86" s="395"/>
      <c r="Q86" s="395"/>
      <c r="R86" s="395"/>
      <c r="S86" s="395"/>
      <c r="T86" s="395"/>
      <c r="U86" s="395"/>
      <c r="V86" s="395"/>
      <c r="W86" s="395"/>
      <c r="X86" s="395"/>
      <c r="Y86" s="396"/>
    </row>
    <row r="87" spans="2:29" ht="40.049999999999997" customHeight="1">
      <c r="B87" s="390"/>
      <c r="C87" s="394"/>
      <c r="D87" s="395"/>
      <c r="E87" s="395"/>
      <c r="F87" s="395"/>
      <c r="G87" s="395"/>
      <c r="H87" s="395"/>
      <c r="I87" s="395"/>
      <c r="J87" s="395"/>
      <c r="K87" s="395"/>
      <c r="L87" s="395"/>
      <c r="M87" s="395"/>
      <c r="N87" s="395"/>
      <c r="O87" s="395"/>
      <c r="P87" s="395"/>
      <c r="Q87" s="395"/>
      <c r="R87" s="395"/>
      <c r="S87" s="395"/>
      <c r="T87" s="395"/>
      <c r="U87" s="395"/>
      <c r="V87" s="395"/>
      <c r="W87" s="395"/>
      <c r="X87" s="395"/>
      <c r="Y87" s="396"/>
    </row>
    <row r="88" spans="2:29" ht="40.049999999999997" customHeight="1">
      <c r="B88" s="390"/>
      <c r="C88" s="397"/>
      <c r="D88" s="1"/>
      <c r="E88" s="1"/>
      <c r="F88" s="2"/>
      <c r="G88" s="398"/>
      <c r="H88" s="398"/>
      <c r="I88" s="398"/>
      <c r="J88" s="398"/>
      <c r="K88" s="398"/>
      <c r="L88" s="1"/>
      <c r="M88" s="397"/>
      <c r="N88" s="397"/>
      <c r="O88" s="1"/>
      <c r="P88" s="399" t="s">
        <v>359</v>
      </c>
      <c r="Q88" s="399"/>
      <c r="R88" s="399"/>
      <c r="S88" s="399"/>
      <c r="T88" s="399"/>
      <c r="U88" s="399"/>
      <c r="V88" s="399"/>
      <c r="W88" s="399"/>
      <c r="X88" s="399"/>
      <c r="Y88" s="400"/>
    </row>
    <row r="89" spans="2:29" ht="45" customHeight="1">
      <c r="B89" s="279"/>
      <c r="C89" s="401"/>
      <c r="D89" s="402"/>
      <c r="E89" s="403"/>
      <c r="F89" s="404"/>
      <c r="G89" s="402"/>
      <c r="H89" s="402"/>
      <c r="I89" s="402"/>
      <c r="J89" s="402"/>
      <c r="K89" s="402"/>
      <c r="L89" s="402"/>
      <c r="M89" s="402"/>
      <c r="N89" s="402"/>
      <c r="O89" s="405"/>
      <c r="P89" s="406"/>
      <c r="Q89" s="406"/>
      <c r="R89" s="406"/>
      <c r="S89" s="406"/>
      <c r="T89" s="406"/>
      <c r="U89" s="406"/>
      <c r="V89" s="406"/>
      <c r="W89" s="406"/>
      <c r="X89" s="406"/>
      <c r="Y89" s="407"/>
    </row>
    <row r="90" spans="2:29" ht="15" customHeight="1">
      <c r="C90" s="3" t="s">
        <v>360</v>
      </c>
    </row>
    <row r="91" spans="2:29" ht="15" customHeight="1">
      <c r="C91" s="3" t="s">
        <v>361</v>
      </c>
    </row>
    <row r="92" spans="2:29" ht="15" customHeight="1">
      <c r="C92" s="3" t="s">
        <v>362</v>
      </c>
    </row>
    <row r="93" spans="2:29">
      <c r="C93" s="3" t="s">
        <v>363</v>
      </c>
    </row>
    <row r="95" spans="2:29" ht="25.05" customHeight="1">
      <c r="B95" s="6" t="s">
        <v>316</v>
      </c>
      <c r="C95" s="3"/>
      <c r="D95" s="3"/>
      <c r="E95" s="3"/>
      <c r="F95" s="3"/>
      <c r="G95" s="3"/>
      <c r="H95" s="3"/>
      <c r="I95" s="3"/>
      <c r="J95" s="3"/>
      <c r="K95" s="3"/>
      <c r="L95" s="3"/>
      <c r="M95" s="3"/>
      <c r="N95" s="319"/>
      <c r="O95" s="320"/>
      <c r="P95" s="321"/>
      <c r="Q95" s="322"/>
      <c r="R95" s="322"/>
      <c r="S95" s="323"/>
      <c r="T95" s="118" t="s">
        <v>317</v>
      </c>
      <c r="U95" s="118"/>
      <c r="V95" s="324"/>
      <c r="W95" s="324"/>
      <c r="X95" s="324"/>
      <c r="Y95" s="324"/>
      <c r="AA95" s="326" t="s">
        <v>318</v>
      </c>
      <c r="AB95" s="3" t="s">
        <v>319</v>
      </c>
      <c r="AC95" s="3" t="s">
        <v>320</v>
      </c>
    </row>
    <row r="96" spans="2:29" ht="20.100000000000001" customHeight="1">
      <c r="B96" s="114" t="s">
        <v>8</v>
      </c>
      <c r="C96" s="114"/>
      <c r="D96" s="327" t="s">
        <v>364</v>
      </c>
      <c r="E96" s="327"/>
      <c r="F96" s="327"/>
      <c r="G96" s="327"/>
      <c r="H96" s="118" t="s">
        <v>9</v>
      </c>
      <c r="I96" s="118"/>
      <c r="J96" s="327" t="s">
        <v>365</v>
      </c>
      <c r="K96" s="327"/>
      <c r="L96" s="327"/>
      <c r="M96" s="327"/>
      <c r="N96" s="118" t="s">
        <v>2</v>
      </c>
      <c r="O96" s="118"/>
      <c r="P96" s="327" t="s">
        <v>366</v>
      </c>
      <c r="Q96" s="327"/>
      <c r="R96" s="327"/>
      <c r="S96" s="327"/>
      <c r="T96" s="118" t="s">
        <v>321</v>
      </c>
      <c r="U96" s="118"/>
      <c r="V96" s="328" t="s">
        <v>319</v>
      </c>
      <c r="W96" s="328"/>
      <c r="X96" s="328"/>
      <c r="Y96" s="328"/>
      <c r="AA96" s="326" t="s">
        <v>323</v>
      </c>
      <c r="AB96" s="3" t="s">
        <v>324</v>
      </c>
      <c r="AC96" s="3" t="s">
        <v>325</v>
      </c>
    </row>
    <row r="97" spans="2:29" ht="20.100000000000001" customHeight="1">
      <c r="B97" s="113" t="s">
        <v>3</v>
      </c>
      <c r="C97" s="113"/>
      <c r="D97" s="329" t="s">
        <v>293</v>
      </c>
      <c r="E97" s="329"/>
      <c r="F97" s="329"/>
      <c r="G97" s="329"/>
      <c r="H97" s="118"/>
      <c r="I97" s="118"/>
      <c r="J97" s="327"/>
      <c r="K97" s="327"/>
      <c r="L97" s="327"/>
      <c r="M97" s="327"/>
      <c r="N97" s="118"/>
      <c r="O97" s="118"/>
      <c r="P97" s="327"/>
      <c r="Q97" s="327"/>
      <c r="R97" s="327"/>
      <c r="S97" s="327"/>
      <c r="T97" s="118" t="s">
        <v>326</v>
      </c>
      <c r="U97" s="118"/>
      <c r="V97" s="328" t="s">
        <v>319</v>
      </c>
      <c r="W97" s="328"/>
      <c r="X97" s="328"/>
      <c r="Y97" s="328"/>
      <c r="AA97" s="326" t="s">
        <v>327</v>
      </c>
      <c r="AC97" s="3" t="s">
        <v>328</v>
      </c>
    </row>
    <row r="98" spans="2:29" ht="20.100000000000001" customHeight="1">
      <c r="B98" s="287" t="s">
        <v>4</v>
      </c>
      <c r="C98" s="287"/>
      <c r="D98" s="330" t="s">
        <v>5</v>
      </c>
      <c r="E98" s="327" t="s">
        <v>314</v>
      </c>
      <c r="F98" s="327"/>
      <c r="G98" s="327"/>
      <c r="H98" s="118" t="s">
        <v>329</v>
      </c>
      <c r="I98" s="118"/>
      <c r="J98" s="118"/>
      <c r="K98" s="331" t="s">
        <v>367</v>
      </c>
      <c r="L98" s="332"/>
      <c r="M98" s="332"/>
      <c r="N98" s="332"/>
      <c r="O98" s="157" t="s">
        <v>330</v>
      </c>
      <c r="P98" s="158"/>
      <c r="Q98" s="333">
        <v>44861</v>
      </c>
      <c r="R98" s="334"/>
      <c r="S98" s="335"/>
      <c r="T98" s="118" t="s">
        <v>95</v>
      </c>
      <c r="U98" s="118"/>
      <c r="V98" s="82" t="s">
        <v>94</v>
      </c>
      <c r="W98" s="336">
        <v>330</v>
      </c>
      <c r="X98" s="336"/>
      <c r="Y98" s="27" t="s">
        <v>93</v>
      </c>
      <c r="AA98" s="326" t="s">
        <v>331</v>
      </c>
      <c r="AC98" s="3" t="s">
        <v>332</v>
      </c>
    </row>
    <row r="99" spans="2:29" ht="20.100000000000001" customHeight="1">
      <c r="B99" s="287"/>
      <c r="C99" s="287"/>
      <c r="D99" s="330" t="s">
        <v>6</v>
      </c>
      <c r="E99" s="337" t="s">
        <v>314</v>
      </c>
      <c r="F99" s="337"/>
      <c r="G99" s="337"/>
      <c r="H99" s="118" t="s">
        <v>333</v>
      </c>
      <c r="I99" s="118"/>
      <c r="J99" s="118"/>
      <c r="K99" s="331" t="s">
        <v>368</v>
      </c>
      <c r="L99" s="332"/>
      <c r="M99" s="332"/>
      <c r="N99" s="332"/>
      <c r="O99" s="338"/>
      <c r="P99" s="339"/>
      <c r="Q99" s="340"/>
      <c r="R99" s="341"/>
      <c r="S99" s="342"/>
      <c r="T99" s="114" t="s">
        <v>7</v>
      </c>
      <c r="U99" s="114"/>
      <c r="V99" s="343" t="s">
        <v>369</v>
      </c>
      <c r="W99" s="344"/>
      <c r="X99" s="344"/>
      <c r="Y99" s="345"/>
      <c r="AC99" s="3" t="s">
        <v>336</v>
      </c>
    </row>
    <row r="100" spans="2:29" ht="7.05" customHeight="1">
      <c r="B100" s="346" t="s">
        <v>337</v>
      </c>
      <c r="C100" s="347" t="s">
        <v>338</v>
      </c>
      <c r="D100" s="348" t="s">
        <v>370</v>
      </c>
      <c r="E100" s="349"/>
      <c r="F100" s="294" t="s">
        <v>340</v>
      </c>
      <c r="G100" s="295"/>
      <c r="H100" s="294" t="s">
        <v>341</v>
      </c>
      <c r="I100" s="296"/>
      <c r="J100" s="91" t="s">
        <v>342</v>
      </c>
      <c r="K100" s="93"/>
      <c r="L100" s="114" t="s">
        <v>343</v>
      </c>
      <c r="M100" s="350">
        <v>17</v>
      </c>
      <c r="N100" s="114" t="s">
        <v>344</v>
      </c>
      <c r="O100" s="350">
        <v>0</v>
      </c>
      <c r="P100" s="351" t="s">
        <v>345</v>
      </c>
      <c r="Q100" s="352">
        <v>0</v>
      </c>
      <c r="R100" s="294" t="s">
        <v>346</v>
      </c>
      <c r="S100" s="296"/>
      <c r="T100" s="353" t="s">
        <v>159</v>
      </c>
      <c r="U100" s="354"/>
      <c r="V100" s="355" t="s">
        <v>347</v>
      </c>
      <c r="W100" s="356" t="s">
        <v>348</v>
      </c>
      <c r="X100" s="357"/>
      <c r="Y100" s="358">
        <v>0</v>
      </c>
      <c r="AC100" s="3" t="s">
        <v>349</v>
      </c>
    </row>
    <row r="101" spans="2:29" ht="7.05" customHeight="1">
      <c r="B101" s="346"/>
      <c r="C101" s="359"/>
      <c r="D101" s="360"/>
      <c r="E101" s="361"/>
      <c r="F101" s="362"/>
      <c r="G101" s="363"/>
      <c r="H101" s="362"/>
      <c r="I101" s="364"/>
      <c r="J101" s="132"/>
      <c r="K101" s="365"/>
      <c r="L101" s="366"/>
      <c r="M101" s="367"/>
      <c r="N101" s="366"/>
      <c r="O101" s="367"/>
      <c r="P101" s="368"/>
      <c r="Q101" s="369"/>
      <c r="R101" s="362"/>
      <c r="S101" s="364"/>
      <c r="T101" s="370"/>
      <c r="U101" s="371"/>
      <c r="V101" s="372"/>
      <c r="W101" s="357"/>
      <c r="X101" s="357"/>
      <c r="Y101" s="358"/>
      <c r="AC101" s="3" t="s">
        <v>350</v>
      </c>
    </row>
    <row r="102" spans="2:29" ht="7.05" customHeight="1">
      <c r="B102" s="346"/>
      <c r="C102" s="373"/>
      <c r="D102" s="374"/>
      <c r="E102" s="375"/>
      <c r="F102" s="362"/>
      <c r="G102" s="363"/>
      <c r="H102" s="362"/>
      <c r="I102" s="364"/>
      <c r="J102" s="132"/>
      <c r="K102" s="365"/>
      <c r="L102" s="366"/>
      <c r="M102" s="367"/>
      <c r="N102" s="366"/>
      <c r="O102" s="367"/>
      <c r="P102" s="368"/>
      <c r="Q102" s="369"/>
      <c r="R102" s="362"/>
      <c r="S102" s="364"/>
      <c r="T102" s="370"/>
      <c r="U102" s="371"/>
      <c r="V102" s="372"/>
      <c r="W102" s="357"/>
      <c r="X102" s="357"/>
      <c r="Y102" s="358"/>
    </row>
    <row r="103" spans="2:29" ht="7.05" customHeight="1">
      <c r="B103" s="346"/>
      <c r="C103" s="347" t="s">
        <v>351</v>
      </c>
      <c r="D103" s="348" t="s">
        <v>371</v>
      </c>
      <c r="E103" s="349"/>
      <c r="F103" s="362"/>
      <c r="G103" s="363"/>
      <c r="H103" s="362"/>
      <c r="I103" s="364"/>
      <c r="J103" s="132"/>
      <c r="K103" s="365"/>
      <c r="L103" s="366"/>
      <c r="M103" s="376"/>
      <c r="N103" s="366"/>
      <c r="O103" s="376"/>
      <c r="P103" s="368"/>
      <c r="Q103" s="377"/>
      <c r="R103" s="362"/>
      <c r="S103" s="364"/>
      <c r="T103" s="370"/>
      <c r="U103" s="371"/>
      <c r="V103" s="372"/>
      <c r="W103" s="357"/>
      <c r="X103" s="357"/>
      <c r="Y103" s="358"/>
    </row>
    <row r="104" spans="2:29" ht="7.05" customHeight="1">
      <c r="B104" s="346"/>
      <c r="C104" s="359"/>
      <c r="D104" s="360"/>
      <c r="E104" s="361"/>
      <c r="F104" s="362"/>
      <c r="G104" s="363"/>
      <c r="H104" s="362"/>
      <c r="I104" s="364"/>
      <c r="J104" s="91" t="s">
        <v>353</v>
      </c>
      <c r="K104" s="93"/>
      <c r="L104" s="114" t="s">
        <v>343</v>
      </c>
      <c r="M104" s="350">
        <v>2</v>
      </c>
      <c r="N104" s="114" t="s">
        <v>344</v>
      </c>
      <c r="O104" s="352">
        <v>0</v>
      </c>
      <c r="P104" s="351" t="s">
        <v>345</v>
      </c>
      <c r="Q104" s="352">
        <v>0</v>
      </c>
      <c r="R104" s="362"/>
      <c r="S104" s="364"/>
      <c r="T104" s="370"/>
      <c r="U104" s="371"/>
      <c r="V104" s="372"/>
      <c r="W104" s="357"/>
      <c r="X104" s="357"/>
      <c r="Y104" s="358"/>
    </row>
    <row r="105" spans="2:29" ht="7.05" customHeight="1">
      <c r="B105" s="346"/>
      <c r="C105" s="373"/>
      <c r="D105" s="374"/>
      <c r="E105" s="375"/>
      <c r="F105" s="362"/>
      <c r="G105" s="363"/>
      <c r="H105" s="362"/>
      <c r="I105" s="364"/>
      <c r="J105" s="132"/>
      <c r="K105" s="365"/>
      <c r="L105" s="366"/>
      <c r="M105" s="367"/>
      <c r="N105" s="366"/>
      <c r="O105" s="369"/>
      <c r="P105" s="368"/>
      <c r="Q105" s="369"/>
      <c r="R105" s="362"/>
      <c r="S105" s="364"/>
      <c r="T105" s="370"/>
      <c r="U105" s="371"/>
      <c r="V105" s="372"/>
      <c r="W105" s="357"/>
      <c r="X105" s="357"/>
      <c r="Y105" s="358"/>
    </row>
    <row r="106" spans="2:29" ht="7.05" customHeight="1">
      <c r="B106" s="346" t="s">
        <v>354</v>
      </c>
      <c r="C106" s="347" t="s">
        <v>338</v>
      </c>
      <c r="D106" s="348" t="s">
        <v>370</v>
      </c>
      <c r="E106" s="349"/>
      <c r="F106" s="362"/>
      <c r="G106" s="363"/>
      <c r="H106" s="362"/>
      <c r="I106" s="364"/>
      <c r="J106" s="132"/>
      <c r="K106" s="365"/>
      <c r="L106" s="366"/>
      <c r="M106" s="367"/>
      <c r="N106" s="366"/>
      <c r="O106" s="369"/>
      <c r="P106" s="368"/>
      <c r="Q106" s="369"/>
      <c r="R106" s="362"/>
      <c r="S106" s="364"/>
      <c r="T106" s="370"/>
      <c r="U106" s="371"/>
      <c r="V106" s="372"/>
      <c r="W106" s="378" t="s">
        <v>355</v>
      </c>
      <c r="X106" s="379"/>
      <c r="Y106" s="358">
        <v>0</v>
      </c>
    </row>
    <row r="107" spans="2:29" ht="7.05" customHeight="1">
      <c r="B107" s="347"/>
      <c r="C107" s="359"/>
      <c r="D107" s="360"/>
      <c r="E107" s="361"/>
      <c r="F107" s="362"/>
      <c r="G107" s="363"/>
      <c r="H107" s="362"/>
      <c r="I107" s="364"/>
      <c r="J107" s="94"/>
      <c r="K107" s="96"/>
      <c r="L107" s="366"/>
      <c r="M107" s="376"/>
      <c r="N107" s="366"/>
      <c r="O107" s="377"/>
      <c r="P107" s="368"/>
      <c r="Q107" s="377"/>
      <c r="R107" s="362"/>
      <c r="S107" s="364"/>
      <c r="T107" s="370"/>
      <c r="U107" s="371"/>
      <c r="V107" s="372"/>
      <c r="W107" s="379"/>
      <c r="X107" s="379"/>
      <c r="Y107" s="358"/>
    </row>
    <row r="108" spans="2:29" ht="7.05" customHeight="1">
      <c r="B108" s="347"/>
      <c r="C108" s="373"/>
      <c r="D108" s="374"/>
      <c r="E108" s="375"/>
      <c r="F108" s="362"/>
      <c r="G108" s="363"/>
      <c r="H108" s="362"/>
      <c r="I108" s="364"/>
      <c r="J108" s="132" t="s">
        <v>356</v>
      </c>
      <c r="K108" s="365"/>
      <c r="L108" s="114" t="s">
        <v>343</v>
      </c>
      <c r="M108" s="380">
        <v>6</v>
      </c>
      <c r="N108" s="114" t="s">
        <v>344</v>
      </c>
      <c r="O108" s="380">
        <v>0</v>
      </c>
      <c r="P108" s="351" t="s">
        <v>345</v>
      </c>
      <c r="Q108" s="381">
        <v>0</v>
      </c>
      <c r="R108" s="362"/>
      <c r="S108" s="364"/>
      <c r="T108" s="370"/>
      <c r="U108" s="371"/>
      <c r="V108" s="372"/>
      <c r="W108" s="379"/>
      <c r="X108" s="379"/>
      <c r="Y108" s="358"/>
      <c r="AC108" s="325">
        <v>0</v>
      </c>
    </row>
    <row r="109" spans="2:29" ht="7.05" customHeight="1">
      <c r="B109" s="347"/>
      <c r="C109" s="347" t="s">
        <v>351</v>
      </c>
      <c r="D109" s="348" t="s">
        <v>372</v>
      </c>
      <c r="E109" s="349"/>
      <c r="F109" s="362"/>
      <c r="G109" s="363"/>
      <c r="H109" s="362"/>
      <c r="I109" s="364"/>
      <c r="J109" s="132"/>
      <c r="K109" s="365"/>
      <c r="L109" s="366"/>
      <c r="M109" s="382"/>
      <c r="N109" s="366"/>
      <c r="O109" s="382"/>
      <c r="P109" s="368"/>
      <c r="Q109" s="383"/>
      <c r="R109" s="362"/>
      <c r="S109" s="364"/>
      <c r="T109" s="370"/>
      <c r="U109" s="371"/>
      <c r="V109" s="372"/>
      <c r="W109" s="379"/>
      <c r="X109" s="379"/>
      <c r="Y109" s="358"/>
    </row>
    <row r="110" spans="2:29" ht="7.05" customHeight="1">
      <c r="B110" s="347"/>
      <c r="C110" s="359"/>
      <c r="D110" s="360"/>
      <c r="E110" s="361"/>
      <c r="F110" s="362"/>
      <c r="G110" s="363"/>
      <c r="H110" s="362"/>
      <c r="I110" s="364"/>
      <c r="J110" s="132"/>
      <c r="K110" s="365"/>
      <c r="L110" s="366"/>
      <c r="M110" s="382"/>
      <c r="N110" s="366"/>
      <c r="O110" s="382"/>
      <c r="P110" s="368"/>
      <c r="Q110" s="383"/>
      <c r="R110" s="362"/>
      <c r="S110" s="364"/>
      <c r="T110" s="370"/>
      <c r="U110" s="371"/>
      <c r="V110" s="372"/>
      <c r="W110" s="379"/>
      <c r="X110" s="379"/>
      <c r="Y110" s="358"/>
    </row>
    <row r="111" spans="2:29" ht="7.05" customHeight="1">
      <c r="B111" s="346"/>
      <c r="C111" s="373"/>
      <c r="D111" s="374"/>
      <c r="E111" s="375"/>
      <c r="F111" s="297"/>
      <c r="G111" s="298"/>
      <c r="H111" s="297"/>
      <c r="I111" s="299"/>
      <c r="J111" s="94"/>
      <c r="K111" s="96"/>
      <c r="L111" s="113"/>
      <c r="M111" s="384"/>
      <c r="N111" s="113"/>
      <c r="O111" s="384"/>
      <c r="P111" s="385"/>
      <c r="Q111" s="386"/>
      <c r="R111" s="297"/>
      <c r="S111" s="299"/>
      <c r="T111" s="387"/>
      <c r="U111" s="388"/>
      <c r="V111" s="389"/>
      <c r="W111" s="379"/>
      <c r="X111" s="379"/>
      <c r="Y111" s="358"/>
    </row>
    <row r="112" spans="2:29" ht="40.049999999999997" customHeight="1">
      <c r="B112" s="390" t="s">
        <v>358</v>
      </c>
      <c r="C112" s="391"/>
      <c r="D112" s="392"/>
      <c r="E112" s="392"/>
      <c r="F112" s="392"/>
      <c r="G112" s="392"/>
      <c r="H112" s="392"/>
      <c r="I112" s="392"/>
      <c r="J112" s="392"/>
      <c r="K112" s="392"/>
      <c r="L112" s="392"/>
      <c r="M112" s="392"/>
      <c r="N112" s="392"/>
      <c r="O112" s="392"/>
      <c r="P112" s="392"/>
      <c r="Q112" s="392"/>
      <c r="R112" s="392"/>
      <c r="S112" s="392"/>
      <c r="T112" s="392"/>
      <c r="U112" s="392"/>
      <c r="V112" s="392"/>
      <c r="W112" s="392"/>
      <c r="X112" s="392"/>
      <c r="Y112" s="393"/>
    </row>
    <row r="113" spans="2:29" ht="40.049999999999997" customHeight="1">
      <c r="B113" s="390"/>
      <c r="C113" s="394"/>
      <c r="D113" s="395"/>
      <c r="E113" s="395"/>
      <c r="F113" s="395"/>
      <c r="G113" s="395"/>
      <c r="H113" s="395"/>
      <c r="I113" s="395"/>
      <c r="J113" s="395"/>
      <c r="K113" s="395"/>
      <c r="L113" s="395"/>
      <c r="M113" s="395"/>
      <c r="N113" s="395"/>
      <c r="O113" s="395"/>
      <c r="P113" s="395"/>
      <c r="Q113" s="395"/>
      <c r="R113" s="395"/>
      <c r="S113" s="395"/>
      <c r="T113" s="395"/>
      <c r="U113" s="395"/>
      <c r="V113" s="395"/>
      <c r="W113" s="395"/>
      <c r="X113" s="395"/>
      <c r="Y113" s="396"/>
    </row>
    <row r="114" spans="2:29" ht="40.049999999999997" customHeight="1">
      <c r="B114" s="390"/>
      <c r="C114" s="394"/>
      <c r="D114" s="395"/>
      <c r="E114" s="395"/>
      <c r="F114" s="395"/>
      <c r="G114" s="395"/>
      <c r="H114" s="395"/>
      <c r="I114" s="395"/>
      <c r="J114" s="395"/>
      <c r="K114" s="395"/>
      <c r="L114" s="395"/>
      <c r="M114" s="395"/>
      <c r="N114" s="395"/>
      <c r="O114" s="395"/>
      <c r="P114" s="395"/>
      <c r="Q114" s="395"/>
      <c r="R114" s="395"/>
      <c r="S114" s="395"/>
      <c r="T114" s="395"/>
      <c r="U114" s="395"/>
      <c r="V114" s="395"/>
      <c r="W114" s="395"/>
      <c r="X114" s="395"/>
      <c r="Y114" s="396"/>
    </row>
    <row r="115" spans="2:29" ht="40.049999999999997" customHeight="1">
      <c r="B115" s="390"/>
      <c r="C115" s="394"/>
      <c r="D115" s="395"/>
      <c r="E115" s="395"/>
      <c r="F115" s="395"/>
      <c r="G115" s="395"/>
      <c r="H115" s="395"/>
      <c r="I115" s="395"/>
      <c r="J115" s="395"/>
      <c r="K115" s="395"/>
      <c r="L115" s="395"/>
      <c r="M115" s="395"/>
      <c r="N115" s="395"/>
      <c r="O115" s="395"/>
      <c r="P115" s="395"/>
      <c r="Q115" s="395"/>
      <c r="R115" s="395"/>
      <c r="S115" s="395"/>
      <c r="T115" s="395"/>
      <c r="U115" s="395"/>
      <c r="V115" s="395"/>
      <c r="W115" s="395"/>
      <c r="X115" s="395"/>
      <c r="Y115" s="396"/>
    </row>
    <row r="116" spans="2:29" ht="40.049999999999997" customHeight="1">
      <c r="B116" s="390"/>
      <c r="C116" s="394"/>
      <c r="D116" s="395"/>
      <c r="E116" s="395"/>
      <c r="F116" s="395"/>
      <c r="G116" s="395"/>
      <c r="H116" s="395"/>
      <c r="I116" s="395"/>
      <c r="J116" s="395"/>
      <c r="K116" s="395"/>
      <c r="L116" s="395"/>
      <c r="M116" s="395"/>
      <c r="N116" s="395"/>
      <c r="O116" s="395"/>
      <c r="P116" s="395"/>
      <c r="Q116" s="395"/>
      <c r="R116" s="395"/>
      <c r="S116" s="395"/>
      <c r="T116" s="395"/>
      <c r="U116" s="395"/>
      <c r="V116" s="395"/>
      <c r="W116" s="395"/>
      <c r="X116" s="395"/>
      <c r="Y116" s="396"/>
    </row>
    <row r="117" spans="2:29" ht="40.049999999999997" customHeight="1">
      <c r="B117" s="390"/>
      <c r="C117" s="394"/>
      <c r="D117" s="395"/>
      <c r="E117" s="395"/>
      <c r="F117" s="395"/>
      <c r="G117" s="395"/>
      <c r="H117" s="395"/>
      <c r="I117" s="395"/>
      <c r="J117" s="395"/>
      <c r="K117" s="395"/>
      <c r="L117" s="395"/>
      <c r="M117" s="395"/>
      <c r="N117" s="395"/>
      <c r="O117" s="395"/>
      <c r="P117" s="395"/>
      <c r="Q117" s="395"/>
      <c r="R117" s="395"/>
      <c r="S117" s="395"/>
      <c r="T117" s="395"/>
      <c r="U117" s="395"/>
      <c r="V117" s="395"/>
      <c r="W117" s="395"/>
      <c r="X117" s="395"/>
      <c r="Y117" s="396"/>
    </row>
    <row r="118" spans="2:29" ht="40.049999999999997" customHeight="1">
      <c r="B118" s="390"/>
      <c r="C118" s="394"/>
      <c r="D118" s="395"/>
      <c r="E118" s="395"/>
      <c r="F118" s="395"/>
      <c r="G118" s="395"/>
      <c r="H118" s="395"/>
      <c r="I118" s="395"/>
      <c r="J118" s="395"/>
      <c r="K118" s="395"/>
      <c r="L118" s="395"/>
      <c r="M118" s="395"/>
      <c r="N118" s="395"/>
      <c r="O118" s="395"/>
      <c r="P118" s="395"/>
      <c r="Q118" s="395"/>
      <c r="R118" s="395"/>
      <c r="S118" s="395"/>
      <c r="T118" s="395"/>
      <c r="U118" s="395"/>
      <c r="V118" s="395"/>
      <c r="W118" s="395"/>
      <c r="X118" s="395"/>
      <c r="Y118" s="396"/>
    </row>
    <row r="119" spans="2:29" ht="40.049999999999997" customHeight="1">
      <c r="B119" s="390"/>
      <c r="C119" s="397"/>
      <c r="D119" s="1"/>
      <c r="E119" s="1"/>
      <c r="F119" s="2"/>
      <c r="G119" s="398"/>
      <c r="H119" s="398"/>
      <c r="I119" s="398"/>
      <c r="J119" s="398"/>
      <c r="K119" s="398"/>
      <c r="L119" s="1"/>
      <c r="M119" s="397"/>
      <c r="N119" s="397"/>
      <c r="O119" s="1"/>
      <c r="P119" s="399" t="s">
        <v>359</v>
      </c>
      <c r="Q119" s="399"/>
      <c r="R119" s="399"/>
      <c r="S119" s="399"/>
      <c r="T119" s="399"/>
      <c r="U119" s="399"/>
      <c r="V119" s="399"/>
      <c r="W119" s="399"/>
      <c r="X119" s="399"/>
      <c r="Y119" s="400"/>
    </row>
    <row r="120" spans="2:29" ht="45" customHeight="1">
      <c r="B120" s="279"/>
      <c r="C120" s="401"/>
      <c r="D120" s="402"/>
      <c r="E120" s="403"/>
      <c r="F120" s="404"/>
      <c r="G120" s="402"/>
      <c r="H120" s="402"/>
      <c r="I120" s="402"/>
      <c r="J120" s="402"/>
      <c r="K120" s="402"/>
      <c r="L120" s="402"/>
      <c r="M120" s="402"/>
      <c r="N120" s="402"/>
      <c r="O120" s="405"/>
      <c r="P120" s="406"/>
      <c r="Q120" s="406"/>
      <c r="R120" s="406"/>
      <c r="S120" s="406"/>
      <c r="T120" s="406"/>
      <c r="U120" s="406"/>
      <c r="V120" s="406"/>
      <c r="W120" s="406"/>
      <c r="X120" s="406"/>
      <c r="Y120" s="407"/>
    </row>
    <row r="121" spans="2:29" ht="15" customHeight="1">
      <c r="C121" s="3" t="s">
        <v>360</v>
      </c>
    </row>
    <row r="122" spans="2:29" ht="15" customHeight="1">
      <c r="C122" s="3" t="s">
        <v>361</v>
      </c>
    </row>
    <row r="123" spans="2:29" ht="15" customHeight="1">
      <c r="C123" s="3" t="s">
        <v>362</v>
      </c>
    </row>
    <row r="124" spans="2:29">
      <c r="C124" s="3" t="s">
        <v>363</v>
      </c>
    </row>
    <row r="126" spans="2:29" ht="25.05" customHeight="1">
      <c r="B126" s="6" t="s">
        <v>316</v>
      </c>
      <c r="C126" s="3"/>
      <c r="D126" s="3"/>
      <c r="E126" s="3"/>
      <c r="F126" s="3"/>
      <c r="G126" s="3"/>
      <c r="H126" s="3"/>
      <c r="I126" s="3"/>
      <c r="J126" s="3"/>
      <c r="K126" s="3"/>
      <c r="L126" s="3"/>
      <c r="M126" s="3"/>
      <c r="N126" s="319"/>
      <c r="O126" s="320"/>
      <c r="P126" s="321"/>
      <c r="Q126" s="322"/>
      <c r="R126" s="322"/>
      <c r="S126" s="323"/>
      <c r="T126" s="118" t="s">
        <v>317</v>
      </c>
      <c r="U126" s="118"/>
      <c r="V126" s="324"/>
      <c r="W126" s="324"/>
      <c r="X126" s="324"/>
      <c r="Y126" s="324"/>
      <c r="AA126" s="326" t="s">
        <v>318</v>
      </c>
      <c r="AB126" s="3" t="s">
        <v>319</v>
      </c>
      <c r="AC126" s="3" t="s">
        <v>320</v>
      </c>
    </row>
    <row r="127" spans="2:29" ht="20.100000000000001" customHeight="1">
      <c r="B127" s="114" t="s">
        <v>8</v>
      </c>
      <c r="C127" s="114"/>
      <c r="D127" s="327" t="s">
        <v>364</v>
      </c>
      <c r="E127" s="327"/>
      <c r="F127" s="327"/>
      <c r="G127" s="327"/>
      <c r="H127" s="118" t="s">
        <v>9</v>
      </c>
      <c r="I127" s="118"/>
      <c r="J127" s="327" t="s">
        <v>365</v>
      </c>
      <c r="K127" s="327"/>
      <c r="L127" s="327"/>
      <c r="M127" s="327"/>
      <c r="N127" s="118" t="s">
        <v>2</v>
      </c>
      <c r="O127" s="118"/>
      <c r="P127" s="327" t="s">
        <v>366</v>
      </c>
      <c r="Q127" s="327"/>
      <c r="R127" s="327"/>
      <c r="S127" s="327"/>
      <c r="T127" s="118" t="s">
        <v>321</v>
      </c>
      <c r="U127" s="118"/>
      <c r="V127" s="328" t="s">
        <v>319</v>
      </c>
      <c r="W127" s="328"/>
      <c r="X127" s="328"/>
      <c r="Y127" s="328"/>
      <c r="AA127" s="326" t="s">
        <v>323</v>
      </c>
      <c r="AB127" s="3" t="s">
        <v>324</v>
      </c>
      <c r="AC127" s="3" t="s">
        <v>325</v>
      </c>
    </row>
    <row r="128" spans="2:29" ht="20.100000000000001" customHeight="1">
      <c r="B128" s="113" t="s">
        <v>3</v>
      </c>
      <c r="C128" s="113"/>
      <c r="D128" s="329" t="s">
        <v>293</v>
      </c>
      <c r="E128" s="329"/>
      <c r="F128" s="329"/>
      <c r="G128" s="329"/>
      <c r="H128" s="118"/>
      <c r="I128" s="118"/>
      <c r="J128" s="327"/>
      <c r="K128" s="327"/>
      <c r="L128" s="327"/>
      <c r="M128" s="327"/>
      <c r="N128" s="118"/>
      <c r="O128" s="118"/>
      <c r="P128" s="327"/>
      <c r="Q128" s="327"/>
      <c r="R128" s="327"/>
      <c r="S128" s="327"/>
      <c r="T128" s="118" t="s">
        <v>326</v>
      </c>
      <c r="U128" s="118"/>
      <c r="V128" s="328" t="s">
        <v>319</v>
      </c>
      <c r="W128" s="328"/>
      <c r="X128" s="328"/>
      <c r="Y128" s="328"/>
      <c r="AA128" s="326" t="s">
        <v>327</v>
      </c>
      <c r="AC128" s="3" t="s">
        <v>328</v>
      </c>
    </row>
    <row r="129" spans="2:29" ht="20.100000000000001" customHeight="1">
      <c r="B129" s="287" t="s">
        <v>4</v>
      </c>
      <c r="C129" s="287"/>
      <c r="D129" s="330" t="s">
        <v>5</v>
      </c>
      <c r="E129" s="327" t="s">
        <v>314</v>
      </c>
      <c r="F129" s="327"/>
      <c r="G129" s="327"/>
      <c r="H129" s="118" t="s">
        <v>329</v>
      </c>
      <c r="I129" s="118"/>
      <c r="J129" s="118"/>
      <c r="K129" s="331" t="s">
        <v>367</v>
      </c>
      <c r="L129" s="332"/>
      <c r="M129" s="332"/>
      <c r="N129" s="332"/>
      <c r="O129" s="157" t="s">
        <v>330</v>
      </c>
      <c r="P129" s="158"/>
      <c r="Q129" s="333">
        <v>44861</v>
      </c>
      <c r="R129" s="334"/>
      <c r="S129" s="335"/>
      <c r="T129" s="118" t="s">
        <v>95</v>
      </c>
      <c r="U129" s="118"/>
      <c r="V129" s="82" t="s">
        <v>94</v>
      </c>
      <c r="W129" s="336">
        <v>330</v>
      </c>
      <c r="X129" s="336"/>
      <c r="Y129" s="27" t="s">
        <v>93</v>
      </c>
      <c r="AA129" s="326" t="s">
        <v>331</v>
      </c>
      <c r="AC129" s="3" t="s">
        <v>332</v>
      </c>
    </row>
    <row r="130" spans="2:29" ht="20.100000000000001" customHeight="1">
      <c r="B130" s="287"/>
      <c r="C130" s="287"/>
      <c r="D130" s="330" t="s">
        <v>6</v>
      </c>
      <c r="E130" s="337" t="s">
        <v>314</v>
      </c>
      <c r="F130" s="337"/>
      <c r="G130" s="337"/>
      <c r="H130" s="118" t="s">
        <v>333</v>
      </c>
      <c r="I130" s="118"/>
      <c r="J130" s="118"/>
      <c r="K130" s="331" t="s">
        <v>368</v>
      </c>
      <c r="L130" s="332"/>
      <c r="M130" s="332"/>
      <c r="N130" s="332"/>
      <c r="O130" s="338"/>
      <c r="P130" s="339"/>
      <c r="Q130" s="340"/>
      <c r="R130" s="341"/>
      <c r="S130" s="342"/>
      <c r="T130" s="114" t="s">
        <v>7</v>
      </c>
      <c r="U130" s="114"/>
      <c r="V130" s="343" t="s">
        <v>369</v>
      </c>
      <c r="W130" s="344"/>
      <c r="X130" s="344"/>
      <c r="Y130" s="345"/>
      <c r="AC130" s="3" t="s">
        <v>336</v>
      </c>
    </row>
    <row r="131" spans="2:29" ht="7.05" customHeight="1">
      <c r="B131" s="346" t="s">
        <v>337</v>
      </c>
      <c r="C131" s="347" t="s">
        <v>338</v>
      </c>
      <c r="D131" s="348" t="s">
        <v>370</v>
      </c>
      <c r="E131" s="349"/>
      <c r="F131" s="294" t="s">
        <v>340</v>
      </c>
      <c r="G131" s="295"/>
      <c r="H131" s="294" t="s">
        <v>341</v>
      </c>
      <c r="I131" s="296"/>
      <c r="J131" s="91" t="s">
        <v>342</v>
      </c>
      <c r="K131" s="93"/>
      <c r="L131" s="114" t="s">
        <v>343</v>
      </c>
      <c r="M131" s="350">
        <v>17</v>
      </c>
      <c r="N131" s="114" t="s">
        <v>344</v>
      </c>
      <c r="O131" s="350">
        <v>0</v>
      </c>
      <c r="P131" s="351" t="s">
        <v>345</v>
      </c>
      <c r="Q131" s="352">
        <v>0</v>
      </c>
      <c r="R131" s="294" t="s">
        <v>346</v>
      </c>
      <c r="S131" s="296"/>
      <c r="T131" s="353" t="s">
        <v>159</v>
      </c>
      <c r="U131" s="354"/>
      <c r="V131" s="355" t="s">
        <v>347</v>
      </c>
      <c r="W131" s="356" t="s">
        <v>348</v>
      </c>
      <c r="X131" s="357"/>
      <c r="Y131" s="358">
        <v>0</v>
      </c>
      <c r="AC131" s="3" t="s">
        <v>349</v>
      </c>
    </row>
    <row r="132" spans="2:29" ht="7.05" customHeight="1">
      <c r="B132" s="346"/>
      <c r="C132" s="359"/>
      <c r="D132" s="360"/>
      <c r="E132" s="361"/>
      <c r="F132" s="362"/>
      <c r="G132" s="363"/>
      <c r="H132" s="362"/>
      <c r="I132" s="364"/>
      <c r="J132" s="132"/>
      <c r="K132" s="365"/>
      <c r="L132" s="366"/>
      <c r="M132" s="367"/>
      <c r="N132" s="366"/>
      <c r="O132" s="367"/>
      <c r="P132" s="368"/>
      <c r="Q132" s="369"/>
      <c r="R132" s="362"/>
      <c r="S132" s="364"/>
      <c r="T132" s="370"/>
      <c r="U132" s="371"/>
      <c r="V132" s="372"/>
      <c r="W132" s="357"/>
      <c r="X132" s="357"/>
      <c r="Y132" s="358"/>
      <c r="AC132" s="3" t="s">
        <v>350</v>
      </c>
    </row>
    <row r="133" spans="2:29" ht="7.05" customHeight="1">
      <c r="B133" s="346"/>
      <c r="C133" s="373"/>
      <c r="D133" s="374"/>
      <c r="E133" s="375"/>
      <c r="F133" s="362"/>
      <c r="G133" s="363"/>
      <c r="H133" s="362"/>
      <c r="I133" s="364"/>
      <c r="J133" s="132"/>
      <c r="K133" s="365"/>
      <c r="L133" s="366"/>
      <c r="M133" s="367"/>
      <c r="N133" s="366"/>
      <c r="O133" s="367"/>
      <c r="P133" s="368"/>
      <c r="Q133" s="369"/>
      <c r="R133" s="362"/>
      <c r="S133" s="364"/>
      <c r="T133" s="370"/>
      <c r="U133" s="371"/>
      <c r="V133" s="372"/>
      <c r="W133" s="357"/>
      <c r="X133" s="357"/>
      <c r="Y133" s="358"/>
    </row>
    <row r="134" spans="2:29" ht="7.05" customHeight="1">
      <c r="B134" s="346"/>
      <c r="C134" s="347" t="s">
        <v>351</v>
      </c>
      <c r="D134" s="348" t="s">
        <v>371</v>
      </c>
      <c r="E134" s="349"/>
      <c r="F134" s="362"/>
      <c r="G134" s="363"/>
      <c r="H134" s="362"/>
      <c r="I134" s="364"/>
      <c r="J134" s="132"/>
      <c r="K134" s="365"/>
      <c r="L134" s="366"/>
      <c r="M134" s="376"/>
      <c r="N134" s="366"/>
      <c r="O134" s="376"/>
      <c r="P134" s="368"/>
      <c r="Q134" s="377"/>
      <c r="R134" s="362"/>
      <c r="S134" s="364"/>
      <c r="T134" s="370"/>
      <c r="U134" s="371"/>
      <c r="V134" s="372"/>
      <c r="W134" s="357"/>
      <c r="X134" s="357"/>
      <c r="Y134" s="358"/>
    </row>
    <row r="135" spans="2:29" ht="7.05" customHeight="1">
      <c r="B135" s="346"/>
      <c r="C135" s="359"/>
      <c r="D135" s="360"/>
      <c r="E135" s="361"/>
      <c r="F135" s="362"/>
      <c r="G135" s="363"/>
      <c r="H135" s="362"/>
      <c r="I135" s="364"/>
      <c r="J135" s="91" t="s">
        <v>353</v>
      </c>
      <c r="K135" s="93"/>
      <c r="L135" s="114" t="s">
        <v>343</v>
      </c>
      <c r="M135" s="350">
        <v>2</v>
      </c>
      <c r="N135" s="114" t="s">
        <v>344</v>
      </c>
      <c r="O135" s="352">
        <v>0</v>
      </c>
      <c r="P135" s="351" t="s">
        <v>345</v>
      </c>
      <c r="Q135" s="352">
        <v>0</v>
      </c>
      <c r="R135" s="362"/>
      <c r="S135" s="364"/>
      <c r="T135" s="370"/>
      <c r="U135" s="371"/>
      <c r="V135" s="372"/>
      <c r="W135" s="357"/>
      <c r="X135" s="357"/>
      <c r="Y135" s="358"/>
    </row>
    <row r="136" spans="2:29" ht="7.05" customHeight="1">
      <c r="B136" s="346"/>
      <c r="C136" s="373"/>
      <c r="D136" s="374"/>
      <c r="E136" s="375"/>
      <c r="F136" s="362"/>
      <c r="G136" s="363"/>
      <c r="H136" s="362"/>
      <c r="I136" s="364"/>
      <c r="J136" s="132"/>
      <c r="K136" s="365"/>
      <c r="L136" s="366"/>
      <c r="M136" s="367"/>
      <c r="N136" s="366"/>
      <c r="O136" s="369"/>
      <c r="P136" s="368"/>
      <c r="Q136" s="369"/>
      <c r="R136" s="362"/>
      <c r="S136" s="364"/>
      <c r="T136" s="370"/>
      <c r="U136" s="371"/>
      <c r="V136" s="372"/>
      <c r="W136" s="357"/>
      <c r="X136" s="357"/>
      <c r="Y136" s="358"/>
    </row>
    <row r="137" spans="2:29" ht="7.05" customHeight="1">
      <c r="B137" s="346" t="s">
        <v>354</v>
      </c>
      <c r="C137" s="347" t="s">
        <v>338</v>
      </c>
      <c r="D137" s="348" t="s">
        <v>370</v>
      </c>
      <c r="E137" s="349"/>
      <c r="F137" s="362"/>
      <c r="G137" s="363"/>
      <c r="H137" s="362"/>
      <c r="I137" s="364"/>
      <c r="J137" s="132"/>
      <c r="K137" s="365"/>
      <c r="L137" s="366"/>
      <c r="M137" s="367"/>
      <c r="N137" s="366"/>
      <c r="O137" s="369"/>
      <c r="P137" s="368"/>
      <c r="Q137" s="369"/>
      <c r="R137" s="362"/>
      <c r="S137" s="364"/>
      <c r="T137" s="370"/>
      <c r="U137" s="371"/>
      <c r="V137" s="372"/>
      <c r="W137" s="378" t="s">
        <v>355</v>
      </c>
      <c r="X137" s="379"/>
      <c r="Y137" s="358">
        <v>0</v>
      </c>
    </row>
    <row r="138" spans="2:29" ht="7.05" customHeight="1">
      <c r="B138" s="347"/>
      <c r="C138" s="359"/>
      <c r="D138" s="360"/>
      <c r="E138" s="361"/>
      <c r="F138" s="362"/>
      <c r="G138" s="363"/>
      <c r="H138" s="362"/>
      <c r="I138" s="364"/>
      <c r="J138" s="94"/>
      <c r="K138" s="96"/>
      <c r="L138" s="366"/>
      <c r="M138" s="376"/>
      <c r="N138" s="366"/>
      <c r="O138" s="377"/>
      <c r="P138" s="368"/>
      <c r="Q138" s="377"/>
      <c r="R138" s="362"/>
      <c r="S138" s="364"/>
      <c r="T138" s="370"/>
      <c r="U138" s="371"/>
      <c r="V138" s="372"/>
      <c r="W138" s="379"/>
      <c r="X138" s="379"/>
      <c r="Y138" s="358"/>
    </row>
    <row r="139" spans="2:29" ht="7.05" customHeight="1">
      <c r="B139" s="347"/>
      <c r="C139" s="373"/>
      <c r="D139" s="374"/>
      <c r="E139" s="375"/>
      <c r="F139" s="362"/>
      <c r="G139" s="363"/>
      <c r="H139" s="362"/>
      <c r="I139" s="364"/>
      <c r="J139" s="132" t="s">
        <v>356</v>
      </c>
      <c r="K139" s="365"/>
      <c r="L139" s="114" t="s">
        <v>343</v>
      </c>
      <c r="M139" s="380">
        <v>6</v>
      </c>
      <c r="N139" s="114" t="s">
        <v>344</v>
      </c>
      <c r="O139" s="380">
        <v>0</v>
      </c>
      <c r="P139" s="351" t="s">
        <v>345</v>
      </c>
      <c r="Q139" s="381">
        <v>0</v>
      </c>
      <c r="R139" s="362"/>
      <c r="S139" s="364"/>
      <c r="T139" s="370"/>
      <c r="U139" s="371"/>
      <c r="V139" s="372"/>
      <c r="W139" s="379"/>
      <c r="X139" s="379"/>
      <c r="Y139" s="358"/>
      <c r="AC139" s="325">
        <v>0</v>
      </c>
    </row>
    <row r="140" spans="2:29" ht="7.05" customHeight="1">
      <c r="B140" s="347"/>
      <c r="C140" s="347" t="s">
        <v>351</v>
      </c>
      <c r="D140" s="348" t="s">
        <v>372</v>
      </c>
      <c r="E140" s="349"/>
      <c r="F140" s="362"/>
      <c r="G140" s="363"/>
      <c r="H140" s="362"/>
      <c r="I140" s="364"/>
      <c r="J140" s="132"/>
      <c r="K140" s="365"/>
      <c r="L140" s="366"/>
      <c r="M140" s="382"/>
      <c r="N140" s="366"/>
      <c r="O140" s="382"/>
      <c r="P140" s="368"/>
      <c r="Q140" s="383"/>
      <c r="R140" s="362"/>
      <c r="S140" s="364"/>
      <c r="T140" s="370"/>
      <c r="U140" s="371"/>
      <c r="V140" s="372"/>
      <c r="W140" s="379"/>
      <c r="X140" s="379"/>
      <c r="Y140" s="358"/>
    </row>
    <row r="141" spans="2:29" ht="7.05" customHeight="1">
      <c r="B141" s="347"/>
      <c r="C141" s="359"/>
      <c r="D141" s="360"/>
      <c r="E141" s="361"/>
      <c r="F141" s="362"/>
      <c r="G141" s="363"/>
      <c r="H141" s="362"/>
      <c r="I141" s="364"/>
      <c r="J141" s="132"/>
      <c r="K141" s="365"/>
      <c r="L141" s="366"/>
      <c r="M141" s="382"/>
      <c r="N141" s="366"/>
      <c r="O141" s="382"/>
      <c r="P141" s="368"/>
      <c r="Q141" s="383"/>
      <c r="R141" s="362"/>
      <c r="S141" s="364"/>
      <c r="T141" s="370"/>
      <c r="U141" s="371"/>
      <c r="V141" s="372"/>
      <c r="W141" s="379"/>
      <c r="X141" s="379"/>
      <c r="Y141" s="358"/>
    </row>
    <row r="142" spans="2:29" ht="7.05" customHeight="1">
      <c r="B142" s="346"/>
      <c r="C142" s="373"/>
      <c r="D142" s="374"/>
      <c r="E142" s="375"/>
      <c r="F142" s="297"/>
      <c r="G142" s="298"/>
      <c r="H142" s="297"/>
      <c r="I142" s="299"/>
      <c r="J142" s="94"/>
      <c r="K142" s="96"/>
      <c r="L142" s="113"/>
      <c r="M142" s="384"/>
      <c r="N142" s="113"/>
      <c r="O142" s="384"/>
      <c r="P142" s="385"/>
      <c r="Q142" s="386"/>
      <c r="R142" s="297"/>
      <c r="S142" s="299"/>
      <c r="T142" s="387"/>
      <c r="U142" s="388"/>
      <c r="V142" s="389"/>
      <c r="W142" s="379"/>
      <c r="X142" s="379"/>
      <c r="Y142" s="358"/>
    </row>
    <row r="143" spans="2:29" ht="40.049999999999997" customHeight="1">
      <c r="B143" s="390" t="s">
        <v>358</v>
      </c>
      <c r="C143" s="391"/>
      <c r="D143" s="392"/>
      <c r="E143" s="392"/>
      <c r="F143" s="392"/>
      <c r="G143" s="392"/>
      <c r="H143" s="392"/>
      <c r="I143" s="392"/>
      <c r="J143" s="392"/>
      <c r="K143" s="392"/>
      <c r="L143" s="392"/>
      <c r="M143" s="392"/>
      <c r="N143" s="392"/>
      <c r="O143" s="392"/>
      <c r="P143" s="392"/>
      <c r="Q143" s="392"/>
      <c r="R143" s="392"/>
      <c r="S143" s="392"/>
      <c r="T143" s="392"/>
      <c r="U143" s="392"/>
      <c r="V143" s="392"/>
      <c r="W143" s="392"/>
      <c r="X143" s="392"/>
      <c r="Y143" s="393"/>
    </row>
    <row r="144" spans="2:29" ht="40.049999999999997" customHeight="1">
      <c r="B144" s="390"/>
      <c r="C144" s="394"/>
      <c r="D144" s="395"/>
      <c r="E144" s="395"/>
      <c r="F144" s="395"/>
      <c r="G144" s="395"/>
      <c r="H144" s="395"/>
      <c r="I144" s="395"/>
      <c r="J144" s="395"/>
      <c r="K144" s="395"/>
      <c r="L144" s="395"/>
      <c r="M144" s="395"/>
      <c r="N144" s="395"/>
      <c r="O144" s="395"/>
      <c r="P144" s="395"/>
      <c r="Q144" s="395"/>
      <c r="R144" s="395"/>
      <c r="S144" s="395"/>
      <c r="T144" s="395"/>
      <c r="U144" s="395"/>
      <c r="V144" s="395"/>
      <c r="W144" s="395"/>
      <c r="X144" s="395"/>
      <c r="Y144" s="396"/>
    </row>
    <row r="145" spans="2:25" ht="40.049999999999997" customHeight="1">
      <c r="B145" s="390"/>
      <c r="C145" s="394"/>
      <c r="D145" s="395"/>
      <c r="E145" s="395"/>
      <c r="F145" s="395"/>
      <c r="G145" s="395"/>
      <c r="H145" s="395"/>
      <c r="I145" s="395"/>
      <c r="J145" s="395"/>
      <c r="K145" s="395"/>
      <c r="L145" s="395"/>
      <c r="M145" s="395"/>
      <c r="N145" s="395"/>
      <c r="O145" s="395"/>
      <c r="P145" s="395"/>
      <c r="Q145" s="395"/>
      <c r="R145" s="395"/>
      <c r="S145" s="395"/>
      <c r="T145" s="395"/>
      <c r="U145" s="395"/>
      <c r="V145" s="395"/>
      <c r="W145" s="395"/>
      <c r="X145" s="395"/>
      <c r="Y145" s="396"/>
    </row>
    <row r="146" spans="2:25" ht="40.049999999999997" customHeight="1">
      <c r="B146" s="390"/>
      <c r="C146" s="394"/>
      <c r="D146" s="395"/>
      <c r="E146" s="395"/>
      <c r="F146" s="395"/>
      <c r="G146" s="395"/>
      <c r="H146" s="395"/>
      <c r="I146" s="395"/>
      <c r="J146" s="395"/>
      <c r="K146" s="395"/>
      <c r="L146" s="395"/>
      <c r="M146" s="395"/>
      <c r="N146" s="395"/>
      <c r="O146" s="395"/>
      <c r="P146" s="395"/>
      <c r="Q146" s="395"/>
      <c r="R146" s="395"/>
      <c r="S146" s="395"/>
      <c r="T146" s="395"/>
      <c r="U146" s="395"/>
      <c r="V146" s="395"/>
      <c r="W146" s="395"/>
      <c r="X146" s="395"/>
      <c r="Y146" s="396"/>
    </row>
    <row r="147" spans="2:25" ht="40.049999999999997" customHeight="1">
      <c r="B147" s="390"/>
      <c r="C147" s="394"/>
      <c r="D147" s="395"/>
      <c r="E147" s="395"/>
      <c r="F147" s="395"/>
      <c r="G147" s="395"/>
      <c r="H147" s="395"/>
      <c r="I147" s="395"/>
      <c r="J147" s="395"/>
      <c r="K147" s="395"/>
      <c r="L147" s="395"/>
      <c r="M147" s="395"/>
      <c r="N147" s="395"/>
      <c r="O147" s="395"/>
      <c r="P147" s="395"/>
      <c r="Q147" s="395"/>
      <c r="R147" s="395"/>
      <c r="S147" s="395"/>
      <c r="T147" s="395"/>
      <c r="U147" s="395"/>
      <c r="V147" s="395"/>
      <c r="W147" s="395"/>
      <c r="X147" s="395"/>
      <c r="Y147" s="396"/>
    </row>
    <row r="148" spans="2:25" ht="40.049999999999997" customHeight="1">
      <c r="B148" s="390"/>
      <c r="C148" s="394"/>
      <c r="D148" s="395"/>
      <c r="E148" s="395"/>
      <c r="F148" s="395"/>
      <c r="G148" s="395"/>
      <c r="H148" s="395"/>
      <c r="I148" s="395"/>
      <c r="J148" s="395"/>
      <c r="K148" s="395"/>
      <c r="L148" s="395"/>
      <c r="M148" s="395"/>
      <c r="N148" s="395"/>
      <c r="O148" s="395"/>
      <c r="P148" s="395"/>
      <c r="Q148" s="395"/>
      <c r="R148" s="395"/>
      <c r="S148" s="395"/>
      <c r="T148" s="395"/>
      <c r="U148" s="395"/>
      <c r="V148" s="395"/>
      <c r="W148" s="395"/>
      <c r="X148" s="395"/>
      <c r="Y148" s="396"/>
    </row>
    <row r="149" spans="2:25" ht="40.049999999999997" customHeight="1">
      <c r="B149" s="390"/>
      <c r="C149" s="394"/>
      <c r="D149" s="395"/>
      <c r="E149" s="395"/>
      <c r="F149" s="395"/>
      <c r="G149" s="395"/>
      <c r="H149" s="395"/>
      <c r="I149" s="395"/>
      <c r="J149" s="395"/>
      <c r="K149" s="395"/>
      <c r="L149" s="395"/>
      <c r="M149" s="395"/>
      <c r="N149" s="395"/>
      <c r="O149" s="395"/>
      <c r="P149" s="395"/>
      <c r="Q149" s="395"/>
      <c r="R149" s="395"/>
      <c r="S149" s="395"/>
      <c r="T149" s="395"/>
      <c r="U149" s="395"/>
      <c r="V149" s="395"/>
      <c r="W149" s="395"/>
      <c r="X149" s="395"/>
      <c r="Y149" s="396"/>
    </row>
    <row r="150" spans="2:25" ht="40.049999999999997" customHeight="1">
      <c r="B150" s="390"/>
      <c r="C150" s="397"/>
      <c r="D150" s="1"/>
      <c r="E150" s="1"/>
      <c r="F150" s="2"/>
      <c r="G150" s="398"/>
      <c r="H150" s="398"/>
      <c r="I150" s="398"/>
      <c r="J150" s="398"/>
      <c r="K150" s="398"/>
      <c r="L150" s="1"/>
      <c r="M150" s="397"/>
      <c r="N150" s="397"/>
      <c r="O150" s="1"/>
      <c r="P150" s="399" t="s">
        <v>359</v>
      </c>
      <c r="Q150" s="399"/>
      <c r="R150" s="399"/>
      <c r="S150" s="399"/>
      <c r="T150" s="399"/>
      <c r="U150" s="399"/>
      <c r="V150" s="399"/>
      <c r="W150" s="399"/>
      <c r="X150" s="399"/>
      <c r="Y150" s="400"/>
    </row>
    <row r="151" spans="2:25" ht="45" customHeight="1">
      <c r="B151" s="279"/>
      <c r="C151" s="401"/>
      <c r="D151" s="402"/>
      <c r="E151" s="403"/>
      <c r="F151" s="404"/>
      <c r="G151" s="402"/>
      <c r="H151" s="402"/>
      <c r="I151" s="402"/>
      <c r="J151" s="402"/>
      <c r="K151" s="402"/>
      <c r="L151" s="402"/>
      <c r="M151" s="402"/>
      <c r="N151" s="402"/>
      <c r="O151" s="405"/>
      <c r="P151" s="406"/>
      <c r="Q151" s="406"/>
      <c r="R151" s="406"/>
      <c r="S151" s="406"/>
      <c r="T151" s="406"/>
      <c r="U151" s="406"/>
      <c r="V151" s="406"/>
      <c r="W151" s="406"/>
      <c r="X151" s="406"/>
      <c r="Y151" s="407"/>
    </row>
    <row r="152" spans="2:25" ht="15" customHeight="1">
      <c r="C152" s="3" t="s">
        <v>360</v>
      </c>
    </row>
    <row r="153" spans="2:25" ht="15" customHeight="1">
      <c r="C153" s="3" t="s">
        <v>361</v>
      </c>
    </row>
    <row r="154" spans="2:25" ht="15" customHeight="1">
      <c r="C154" s="3" t="s">
        <v>362</v>
      </c>
    </row>
    <row r="155" spans="2:25">
      <c r="C155" s="3" t="s">
        <v>363</v>
      </c>
    </row>
    <row r="156" spans="2:25">
      <c r="C156" s="3"/>
    </row>
  </sheetData>
  <mergeCells count="360">
    <mergeCell ref="B143:B151"/>
    <mergeCell ref="C143:Y149"/>
    <mergeCell ref="P150:Y151"/>
    <mergeCell ref="W137:X142"/>
    <mergeCell ref="Y137:Y142"/>
    <mergeCell ref="J139:K142"/>
    <mergeCell ref="L139:L142"/>
    <mergeCell ref="M139:M142"/>
    <mergeCell ref="N139:N142"/>
    <mergeCell ref="O139:O142"/>
    <mergeCell ref="P139:P142"/>
    <mergeCell ref="Q139:Q142"/>
    <mergeCell ref="N135:N138"/>
    <mergeCell ref="O135:O138"/>
    <mergeCell ref="P135:P138"/>
    <mergeCell ref="Q135:Q138"/>
    <mergeCell ref="B137:B142"/>
    <mergeCell ref="C137:C139"/>
    <mergeCell ref="D137:E139"/>
    <mergeCell ref="C140:C142"/>
    <mergeCell ref="D140:E142"/>
    <mergeCell ref="R131:S142"/>
    <mergeCell ref="T131:U142"/>
    <mergeCell ref="V131:V142"/>
    <mergeCell ref="W131:X136"/>
    <mergeCell ref="Y131:Y136"/>
    <mergeCell ref="C134:C136"/>
    <mergeCell ref="D134:E136"/>
    <mergeCell ref="J135:K138"/>
    <mergeCell ref="L135:L138"/>
    <mergeCell ref="M135:M138"/>
    <mergeCell ref="L131:L134"/>
    <mergeCell ref="M131:M134"/>
    <mergeCell ref="N131:N134"/>
    <mergeCell ref="O131:O134"/>
    <mergeCell ref="P131:P134"/>
    <mergeCell ref="Q131:Q134"/>
    <mergeCell ref="B131:B136"/>
    <mergeCell ref="C131:C133"/>
    <mergeCell ref="D131:E133"/>
    <mergeCell ref="F131:G142"/>
    <mergeCell ref="H131:I142"/>
    <mergeCell ref="J131:K134"/>
    <mergeCell ref="T129:U129"/>
    <mergeCell ref="W129:X129"/>
    <mergeCell ref="E130:G130"/>
    <mergeCell ref="H130:J130"/>
    <mergeCell ref="K130:N130"/>
    <mergeCell ref="T130:U130"/>
    <mergeCell ref="V130:Y130"/>
    <mergeCell ref="B129:C130"/>
    <mergeCell ref="E129:G129"/>
    <mergeCell ref="H129:J129"/>
    <mergeCell ref="K129:N129"/>
    <mergeCell ref="O129:P130"/>
    <mergeCell ref="Q129:S130"/>
    <mergeCell ref="T127:U127"/>
    <mergeCell ref="V127:Y127"/>
    <mergeCell ref="B128:C128"/>
    <mergeCell ref="D128:G128"/>
    <mergeCell ref="T128:U128"/>
    <mergeCell ref="V128:Y128"/>
    <mergeCell ref="B127:C127"/>
    <mergeCell ref="D127:G127"/>
    <mergeCell ref="H127:I128"/>
    <mergeCell ref="J127:M128"/>
    <mergeCell ref="N127:O128"/>
    <mergeCell ref="P127:S128"/>
    <mergeCell ref="B112:B120"/>
    <mergeCell ref="C112:Y118"/>
    <mergeCell ref="P119:Y120"/>
    <mergeCell ref="N126:O126"/>
    <mergeCell ref="P126:S126"/>
    <mergeCell ref="T126:U126"/>
    <mergeCell ref="V126:Y126"/>
    <mergeCell ref="W106:X111"/>
    <mergeCell ref="Y106:Y111"/>
    <mergeCell ref="J108:K111"/>
    <mergeCell ref="L108:L111"/>
    <mergeCell ref="M108:M111"/>
    <mergeCell ref="N108:N111"/>
    <mergeCell ref="O108:O111"/>
    <mergeCell ref="P108:P111"/>
    <mergeCell ref="Q108:Q111"/>
    <mergeCell ref="N104:N107"/>
    <mergeCell ref="O104:O107"/>
    <mergeCell ref="P104:P107"/>
    <mergeCell ref="Q104:Q107"/>
    <mergeCell ref="B106:B111"/>
    <mergeCell ref="C106:C108"/>
    <mergeCell ref="D106:E108"/>
    <mergeCell ref="C109:C111"/>
    <mergeCell ref="D109:E111"/>
    <mergeCell ref="R100:S111"/>
    <mergeCell ref="T100:U111"/>
    <mergeCell ref="V100:V111"/>
    <mergeCell ref="W100:X105"/>
    <mergeCell ref="Y100:Y105"/>
    <mergeCell ref="C103:C105"/>
    <mergeCell ref="D103:E105"/>
    <mergeCell ref="J104:K107"/>
    <mergeCell ref="L104:L107"/>
    <mergeCell ref="M104:M107"/>
    <mergeCell ref="L100:L103"/>
    <mergeCell ref="M100:M103"/>
    <mergeCell ref="N100:N103"/>
    <mergeCell ref="O100:O103"/>
    <mergeCell ref="P100:P103"/>
    <mergeCell ref="Q100:Q103"/>
    <mergeCell ref="B100:B105"/>
    <mergeCell ref="C100:C102"/>
    <mergeCell ref="D100:E102"/>
    <mergeCell ref="F100:G111"/>
    <mergeCell ref="H100:I111"/>
    <mergeCell ref="J100:K103"/>
    <mergeCell ref="T98:U98"/>
    <mergeCell ref="W98:X98"/>
    <mergeCell ref="E99:G99"/>
    <mergeCell ref="H99:J99"/>
    <mergeCell ref="K99:N99"/>
    <mergeCell ref="T99:U99"/>
    <mergeCell ref="V99:Y99"/>
    <mergeCell ref="B98:C99"/>
    <mergeCell ref="E98:G98"/>
    <mergeCell ref="H98:J98"/>
    <mergeCell ref="K98:N98"/>
    <mergeCell ref="O98:P99"/>
    <mergeCell ref="Q98:S99"/>
    <mergeCell ref="T96:U96"/>
    <mergeCell ref="V96:Y96"/>
    <mergeCell ref="B97:C97"/>
    <mergeCell ref="D97:G97"/>
    <mergeCell ref="T97:U97"/>
    <mergeCell ref="V97:Y97"/>
    <mergeCell ref="B96:C96"/>
    <mergeCell ref="D96:G96"/>
    <mergeCell ref="H96:I97"/>
    <mergeCell ref="J96:M97"/>
    <mergeCell ref="N96:O97"/>
    <mergeCell ref="P96:S97"/>
    <mergeCell ref="B81:B89"/>
    <mergeCell ref="C81:Y87"/>
    <mergeCell ref="P88:Y89"/>
    <mergeCell ref="N95:O95"/>
    <mergeCell ref="P95:S95"/>
    <mergeCell ref="T95:U95"/>
    <mergeCell ref="V95:Y95"/>
    <mergeCell ref="W75:X80"/>
    <mergeCell ref="Y75:Y80"/>
    <mergeCell ref="J77:K80"/>
    <mergeCell ref="L77:L80"/>
    <mergeCell ref="M77:M80"/>
    <mergeCell ref="N77:N80"/>
    <mergeCell ref="O77:O80"/>
    <mergeCell ref="P77:P80"/>
    <mergeCell ref="Q77:Q80"/>
    <mergeCell ref="N73:N76"/>
    <mergeCell ref="O73:O76"/>
    <mergeCell ref="P73:P76"/>
    <mergeCell ref="Q73:Q76"/>
    <mergeCell ref="B75:B80"/>
    <mergeCell ref="C75:C77"/>
    <mergeCell ref="D75:E77"/>
    <mergeCell ref="C78:C80"/>
    <mergeCell ref="D78:E80"/>
    <mergeCell ref="R69:S80"/>
    <mergeCell ref="T69:U80"/>
    <mergeCell ref="V69:V80"/>
    <mergeCell ref="W69:X74"/>
    <mergeCell ref="Y69:Y74"/>
    <mergeCell ref="C72:C74"/>
    <mergeCell ref="D72:E74"/>
    <mergeCell ref="J73:K76"/>
    <mergeCell ref="L73:L76"/>
    <mergeCell ref="M73:M76"/>
    <mergeCell ref="L69:L72"/>
    <mergeCell ref="M69:M72"/>
    <mergeCell ref="N69:N72"/>
    <mergeCell ref="O69:O72"/>
    <mergeCell ref="P69:P72"/>
    <mergeCell ref="Q69:Q72"/>
    <mergeCell ref="B69:B74"/>
    <mergeCell ref="C69:C71"/>
    <mergeCell ref="D69:E71"/>
    <mergeCell ref="F69:G80"/>
    <mergeCell ref="H69:I80"/>
    <mergeCell ref="J69:K72"/>
    <mergeCell ref="T67:U67"/>
    <mergeCell ref="W67:X67"/>
    <mergeCell ref="E68:G68"/>
    <mergeCell ref="H68:J68"/>
    <mergeCell ref="K68:N68"/>
    <mergeCell ref="T68:U68"/>
    <mergeCell ref="V68:Y68"/>
    <mergeCell ref="B67:C68"/>
    <mergeCell ref="E67:G67"/>
    <mergeCell ref="H67:J67"/>
    <mergeCell ref="K67:N67"/>
    <mergeCell ref="O67:P68"/>
    <mergeCell ref="Q67:S68"/>
    <mergeCell ref="T65:U65"/>
    <mergeCell ref="V65:Y65"/>
    <mergeCell ref="B66:C66"/>
    <mergeCell ref="D66:G66"/>
    <mergeCell ref="T66:U66"/>
    <mergeCell ref="V66:Y66"/>
    <mergeCell ref="B65:C65"/>
    <mergeCell ref="D65:G65"/>
    <mergeCell ref="H65:I66"/>
    <mergeCell ref="J65:M66"/>
    <mergeCell ref="N65:O66"/>
    <mergeCell ref="P65:S66"/>
    <mergeCell ref="B50:B58"/>
    <mergeCell ref="C50:Y56"/>
    <mergeCell ref="P57:Y58"/>
    <mergeCell ref="N64:O64"/>
    <mergeCell ref="P64:S64"/>
    <mergeCell ref="T64:U64"/>
    <mergeCell ref="V64:Y64"/>
    <mergeCell ref="W44:X49"/>
    <mergeCell ref="Y44:Y49"/>
    <mergeCell ref="J46:K49"/>
    <mergeCell ref="L46:L49"/>
    <mergeCell ref="M46:M49"/>
    <mergeCell ref="N46:N49"/>
    <mergeCell ref="O46:O49"/>
    <mergeCell ref="P46:P49"/>
    <mergeCell ref="Q46:Q49"/>
    <mergeCell ref="N42:N45"/>
    <mergeCell ref="O42:O45"/>
    <mergeCell ref="P42:P45"/>
    <mergeCell ref="Q42:Q45"/>
    <mergeCell ref="B44:B49"/>
    <mergeCell ref="C44:C46"/>
    <mergeCell ref="D44:E46"/>
    <mergeCell ref="C47:C49"/>
    <mergeCell ref="D47:E49"/>
    <mergeCell ref="R38:S49"/>
    <mergeCell ref="T38:U49"/>
    <mergeCell ref="V38:V49"/>
    <mergeCell ref="W38:X43"/>
    <mergeCell ref="Y38:Y43"/>
    <mergeCell ref="C41:C43"/>
    <mergeCell ref="D41:E43"/>
    <mergeCell ref="J42:K45"/>
    <mergeCell ref="L42:L45"/>
    <mergeCell ref="M42:M45"/>
    <mergeCell ref="L38:L41"/>
    <mergeCell ref="M38:M41"/>
    <mergeCell ref="N38:N41"/>
    <mergeCell ref="O38:O41"/>
    <mergeCell ref="P38:P41"/>
    <mergeCell ref="Q38:Q41"/>
    <mergeCell ref="B38:B43"/>
    <mergeCell ref="C38:C40"/>
    <mergeCell ref="D38:E40"/>
    <mergeCell ref="F38:G49"/>
    <mergeCell ref="H38:I49"/>
    <mergeCell ref="J38:K41"/>
    <mergeCell ref="T36:U36"/>
    <mergeCell ref="W36:X36"/>
    <mergeCell ref="E37:G37"/>
    <mergeCell ref="H37:J37"/>
    <mergeCell ref="K37:N37"/>
    <mergeCell ref="T37:U37"/>
    <mergeCell ref="V37:Y37"/>
    <mergeCell ref="B36:C37"/>
    <mergeCell ref="E36:G36"/>
    <mergeCell ref="H36:J36"/>
    <mergeCell ref="K36:N36"/>
    <mergeCell ref="O36:P37"/>
    <mergeCell ref="Q36:S37"/>
    <mergeCell ref="T34:U34"/>
    <mergeCell ref="V34:Y34"/>
    <mergeCell ref="B35:C35"/>
    <mergeCell ref="D35:G35"/>
    <mergeCell ref="T35:U35"/>
    <mergeCell ref="V35:Y35"/>
    <mergeCell ref="B34:C34"/>
    <mergeCell ref="D34:G34"/>
    <mergeCell ref="H34:I35"/>
    <mergeCell ref="J34:M35"/>
    <mergeCell ref="N34:O35"/>
    <mergeCell ref="P34:S35"/>
    <mergeCell ref="B19:B27"/>
    <mergeCell ref="C19:Y25"/>
    <mergeCell ref="P26:Y27"/>
    <mergeCell ref="N33:O33"/>
    <mergeCell ref="P33:S33"/>
    <mergeCell ref="T33:U33"/>
    <mergeCell ref="V33:Y33"/>
    <mergeCell ref="W13:X18"/>
    <mergeCell ref="Y13:Y18"/>
    <mergeCell ref="J15:K18"/>
    <mergeCell ref="L15:L18"/>
    <mergeCell ref="M15:M18"/>
    <mergeCell ref="N15:N18"/>
    <mergeCell ref="O15:O18"/>
    <mergeCell ref="P15:P18"/>
    <mergeCell ref="Q15:Q18"/>
    <mergeCell ref="N11:N14"/>
    <mergeCell ref="O11:O14"/>
    <mergeCell ref="P11:P14"/>
    <mergeCell ref="Q11:Q14"/>
    <mergeCell ref="B13:B18"/>
    <mergeCell ref="C13:C15"/>
    <mergeCell ref="D13:E15"/>
    <mergeCell ref="C16:C18"/>
    <mergeCell ref="D16:E18"/>
    <mergeCell ref="R7:S18"/>
    <mergeCell ref="T7:U18"/>
    <mergeCell ref="V7:V18"/>
    <mergeCell ref="W7:X12"/>
    <mergeCell ref="Y7:Y12"/>
    <mergeCell ref="C10:C12"/>
    <mergeCell ref="D10:E12"/>
    <mergeCell ref="J11:K14"/>
    <mergeCell ref="L11:L14"/>
    <mergeCell ref="M11:M14"/>
    <mergeCell ref="L7:L10"/>
    <mergeCell ref="M7:M10"/>
    <mergeCell ref="N7:N10"/>
    <mergeCell ref="O7:O10"/>
    <mergeCell ref="P7:P10"/>
    <mergeCell ref="Q7:Q10"/>
    <mergeCell ref="B7:B12"/>
    <mergeCell ref="C7:C9"/>
    <mergeCell ref="D7:E9"/>
    <mergeCell ref="F7:G18"/>
    <mergeCell ref="H7:I18"/>
    <mergeCell ref="J7:K10"/>
    <mergeCell ref="T5:U5"/>
    <mergeCell ref="W5:X5"/>
    <mergeCell ref="E6:G6"/>
    <mergeCell ref="H6:J6"/>
    <mergeCell ref="K6:N6"/>
    <mergeCell ref="T6:U6"/>
    <mergeCell ref="V6:Y6"/>
    <mergeCell ref="B5:C6"/>
    <mergeCell ref="E5:G5"/>
    <mergeCell ref="H5:J5"/>
    <mergeCell ref="K5:N5"/>
    <mergeCell ref="O5:P6"/>
    <mergeCell ref="Q5:S6"/>
    <mergeCell ref="T3:U3"/>
    <mergeCell ref="V3:Y3"/>
    <mergeCell ref="B4:C4"/>
    <mergeCell ref="D4:G4"/>
    <mergeCell ref="T4:U4"/>
    <mergeCell ref="V4:Y4"/>
    <mergeCell ref="N2:O2"/>
    <mergeCell ref="P2:S2"/>
    <mergeCell ref="T2:U2"/>
    <mergeCell ref="V2:Y2"/>
    <mergeCell ref="B3:C3"/>
    <mergeCell ref="D3:G3"/>
    <mergeCell ref="H3:I4"/>
    <mergeCell ref="J3:M4"/>
    <mergeCell ref="N3:O4"/>
    <mergeCell ref="P3:S4"/>
  </mergeCells>
  <phoneticPr fontId="8"/>
  <dataValidations count="3">
    <dataValidation type="list" allowBlank="1" showInputMessage="1" showErrorMessage="1" sqref="V3:Y4 V34:Y35 V65:Y66 V96:Y97 V127:Y128" xr:uid="{8CE3A8D6-5D92-4F80-BE3D-96BF87817D39}">
      <formula1>$AB$2:$AB$3</formula1>
    </dataValidation>
    <dataValidation type="list" allowBlank="1" showInputMessage="1" showErrorMessage="1" sqref="T7:U18 T38:U49 T69:U80 T100:U111 T131:U142" xr:uid="{229100D3-FD68-4E42-B65B-65FBE4D42F13}">
      <formula1>$AA$2:$AA$5</formula1>
    </dataValidation>
    <dataValidation type="list" allowBlank="1" showInputMessage="1" showErrorMessage="1" sqref="V6:Y6 V37:Y37 V68:Y68 V99:Y99 V130:Y130" xr:uid="{1A2E661B-383D-41AB-8010-79853163EA74}">
      <formula1>$AC$2:$AC$8</formula1>
    </dataValidation>
  </dataValidations>
  <printOptions horizontalCentered="1" verticalCentered="1"/>
  <pageMargins left="0.19685039370078741" right="0.15748031496062992" top="0.59055118110236227" bottom="0.31496062992125984" header="0.31496062992125984" footer="0.31496062992125984"/>
  <pageSetup paperSize="9" scale="89" orientation="landscape" copies="2" r:id="rId1"/>
  <headerFooter alignWithMargins="0"/>
  <rowBreaks count="4" manualBreakCount="4">
    <brk id="31" max="16383" man="1"/>
    <brk id="62" max="16383" man="1"/>
    <brk id="93" max="16383" man="1"/>
    <brk id="124"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FFD81-E4AC-4A19-9F56-CEA0D62485F3}">
  <dimension ref="B1:Z47"/>
  <sheetViews>
    <sheetView showGridLines="0" showZeros="0" view="pageBreakPreview" zoomScale="80" zoomScaleNormal="100" zoomScaleSheetLayoutView="80" workbookViewId="0"/>
  </sheetViews>
  <sheetFormatPr defaultColWidth="9" defaultRowHeight="16.05" customHeight="1"/>
  <cols>
    <col min="1" max="1" width="1.77734375" style="1" customWidth="1"/>
    <col min="2" max="2" width="4.109375" style="1" customWidth="1"/>
    <col min="3" max="4" width="3.21875" style="1" customWidth="1"/>
    <col min="5" max="5" width="4.109375" style="1" customWidth="1"/>
    <col min="6" max="6" width="6.6640625" style="1" customWidth="1"/>
    <col min="7" max="7" width="10.33203125" style="1" customWidth="1"/>
    <col min="8" max="8" width="9.6640625" style="1" customWidth="1"/>
    <col min="9" max="9" width="8.21875" style="1" customWidth="1"/>
    <col min="10" max="10" width="8.109375" style="1" customWidth="1"/>
    <col min="11" max="11" width="3.77734375" style="1" customWidth="1"/>
    <col min="12" max="12" width="6" style="1" customWidth="1"/>
    <col min="13" max="13" width="15.88671875" style="1" customWidth="1"/>
    <col min="14" max="14" width="14.109375" style="1" customWidth="1"/>
    <col min="15" max="15" width="10.6640625" style="1" customWidth="1"/>
    <col min="16" max="16" width="8.109375" style="1" customWidth="1"/>
    <col min="17" max="18" width="9.6640625" style="1" customWidth="1"/>
    <col min="19" max="20" width="7.109375" style="1" customWidth="1"/>
    <col min="21" max="21" width="4" style="1" customWidth="1"/>
    <col min="22" max="22" width="4.109375" style="1" customWidth="1"/>
    <col min="23" max="23" width="6.33203125" style="1" customWidth="1"/>
    <col min="24" max="24" width="5" style="1" customWidth="1"/>
    <col min="25" max="25" width="8.109375" style="1" customWidth="1"/>
    <col min="26" max="26" width="11.21875" style="1" customWidth="1"/>
    <col min="27" max="16384" width="9" style="1"/>
  </cols>
  <sheetData>
    <row r="1" spans="2:26" ht="9.75" customHeight="1"/>
    <row r="2" spans="2:26" ht="24.75" customHeight="1">
      <c r="B2" s="408" t="s">
        <v>373</v>
      </c>
      <c r="C2" s="408"/>
      <c r="D2" s="408"/>
      <c r="E2" s="408"/>
      <c r="F2" s="283"/>
      <c r="G2" s="283"/>
      <c r="H2" s="283"/>
      <c r="I2" s="408"/>
      <c r="J2" s="408"/>
      <c r="K2" s="408"/>
      <c r="L2" s="408"/>
      <c r="M2" s="408"/>
      <c r="N2" s="408"/>
      <c r="O2" s="408"/>
      <c r="P2" s="408"/>
      <c r="Q2" s="408"/>
      <c r="R2" s="408"/>
      <c r="S2" s="408"/>
      <c r="T2" s="408"/>
      <c r="U2" s="408"/>
      <c r="V2" s="408"/>
      <c r="W2" s="408"/>
      <c r="X2" s="408"/>
      <c r="Y2" s="408"/>
    </row>
    <row r="3" spans="2:26" ht="20.100000000000001" customHeight="1">
      <c r="B3" s="167" t="s">
        <v>8</v>
      </c>
      <c r="C3" s="177"/>
      <c r="D3" s="177"/>
      <c r="E3" s="177"/>
      <c r="F3" s="115" t="s">
        <v>292</v>
      </c>
      <c r="G3" s="116"/>
      <c r="H3" s="117"/>
      <c r="I3" s="144" t="s">
        <v>9</v>
      </c>
      <c r="J3" s="141"/>
      <c r="K3" s="220" t="s">
        <v>294</v>
      </c>
      <c r="L3" s="221"/>
      <c r="M3" s="221"/>
      <c r="N3" s="222"/>
      <c r="O3" s="106" t="s">
        <v>374</v>
      </c>
      <c r="P3" s="108"/>
      <c r="Q3" s="409" t="s">
        <v>310</v>
      </c>
      <c r="R3" s="410"/>
      <c r="S3" s="410"/>
      <c r="T3" s="411"/>
      <c r="U3" s="294" t="s">
        <v>375</v>
      </c>
      <c r="V3" s="295"/>
      <c r="W3" s="295"/>
      <c r="X3" s="296"/>
      <c r="Y3" s="161">
        <v>44861</v>
      </c>
      <c r="Z3" s="163"/>
    </row>
    <row r="4" spans="2:26" ht="20.100000000000001" customHeight="1">
      <c r="B4" s="110" t="s">
        <v>0</v>
      </c>
      <c r="C4" s="111"/>
      <c r="D4" s="111"/>
      <c r="E4" s="111"/>
      <c r="F4" s="119" t="s">
        <v>293</v>
      </c>
      <c r="G4" s="120"/>
      <c r="H4" s="130"/>
      <c r="I4" s="412" t="s">
        <v>1</v>
      </c>
      <c r="J4" s="413"/>
      <c r="K4" s="220" t="s">
        <v>295</v>
      </c>
      <c r="L4" s="221"/>
      <c r="M4" s="221"/>
      <c r="N4" s="222"/>
      <c r="O4" s="106" t="s">
        <v>376</v>
      </c>
      <c r="P4" s="108"/>
      <c r="Q4" s="409" t="s">
        <v>334</v>
      </c>
      <c r="R4" s="410"/>
      <c r="S4" s="410"/>
      <c r="T4" s="411"/>
      <c r="U4" s="414"/>
      <c r="V4" s="415"/>
      <c r="W4" s="415"/>
      <c r="X4" s="416"/>
      <c r="Y4" s="417"/>
      <c r="Z4" s="418"/>
    </row>
    <row r="5" spans="2:26" ht="15" customHeight="1">
      <c r="B5" s="98" t="s">
        <v>377</v>
      </c>
      <c r="C5" s="419" t="s">
        <v>378</v>
      </c>
      <c r="D5" s="420"/>
      <c r="E5" s="421" t="s">
        <v>379</v>
      </c>
      <c r="F5" s="421" t="s">
        <v>380</v>
      </c>
      <c r="G5" s="422" t="s">
        <v>381</v>
      </c>
      <c r="H5" s="423"/>
      <c r="I5" s="167" t="s">
        <v>382</v>
      </c>
      <c r="J5" s="177"/>
      <c r="K5" s="177"/>
      <c r="L5" s="177"/>
      <c r="M5" s="177"/>
      <c r="N5" s="178"/>
      <c r="O5" s="424" t="s">
        <v>383</v>
      </c>
      <c r="P5" s="425"/>
      <c r="Q5" s="426" t="s">
        <v>384</v>
      </c>
      <c r="R5" s="427"/>
      <c r="S5" s="427"/>
      <c r="T5" s="428"/>
      <c r="U5" s="422" t="s">
        <v>385</v>
      </c>
      <c r="V5" s="429"/>
      <c r="W5" s="429"/>
      <c r="X5" s="429"/>
      <c r="Y5" s="423"/>
      <c r="Z5" s="430" t="s">
        <v>386</v>
      </c>
    </row>
    <row r="6" spans="2:26" ht="15" customHeight="1">
      <c r="B6" s="98"/>
      <c r="C6" s="419"/>
      <c r="D6" s="420"/>
      <c r="E6" s="421"/>
      <c r="F6" s="421"/>
      <c r="G6" s="431"/>
      <c r="H6" s="432"/>
      <c r="I6" s="110"/>
      <c r="J6" s="111"/>
      <c r="K6" s="111"/>
      <c r="L6" s="111"/>
      <c r="M6" s="111"/>
      <c r="N6" s="112"/>
      <c r="O6" s="433">
        <v>201806</v>
      </c>
      <c r="P6" s="434"/>
      <c r="Q6" s="435"/>
      <c r="R6" s="436"/>
      <c r="S6" s="436"/>
      <c r="T6" s="437"/>
      <c r="U6" s="431"/>
      <c r="V6" s="438"/>
      <c r="W6" s="438"/>
      <c r="X6" s="438"/>
      <c r="Y6" s="432"/>
      <c r="Z6" s="421"/>
    </row>
    <row r="7" spans="2:26" ht="16.5" customHeight="1">
      <c r="B7" s="98"/>
      <c r="C7" s="419"/>
      <c r="D7" s="420"/>
      <c r="E7" s="421"/>
      <c r="F7" s="421"/>
      <c r="G7" s="309" t="s">
        <v>387</v>
      </c>
      <c r="H7" s="309" t="s">
        <v>388</v>
      </c>
      <c r="I7" s="287" t="s">
        <v>389</v>
      </c>
      <c r="J7" s="287" t="s">
        <v>390</v>
      </c>
      <c r="K7" s="439"/>
      <c r="L7" s="439"/>
      <c r="M7" s="440" t="s">
        <v>391</v>
      </c>
      <c r="N7" s="441" t="s">
        <v>392</v>
      </c>
      <c r="O7" s="287" t="s">
        <v>393</v>
      </c>
      <c r="P7" s="287" t="s">
        <v>394</v>
      </c>
      <c r="Q7" s="150" t="s">
        <v>395</v>
      </c>
      <c r="R7" s="439"/>
      <c r="S7" s="309" t="s">
        <v>396</v>
      </c>
      <c r="T7" s="309" t="s">
        <v>397</v>
      </c>
      <c r="U7" s="442" t="s">
        <v>398</v>
      </c>
      <c r="V7" s="309" t="s">
        <v>399</v>
      </c>
      <c r="W7" s="439"/>
      <c r="X7" s="439"/>
      <c r="Y7" s="439"/>
      <c r="Z7" s="421"/>
    </row>
    <row r="8" spans="2:26" ht="16.5" customHeight="1">
      <c r="B8" s="98"/>
      <c r="C8" s="110"/>
      <c r="D8" s="112"/>
      <c r="E8" s="443"/>
      <c r="F8" s="443"/>
      <c r="G8" s="444"/>
      <c r="H8" s="444"/>
      <c r="I8" s="439"/>
      <c r="J8" s="439"/>
      <c r="K8" s="439"/>
      <c r="L8" s="439"/>
      <c r="M8" s="439"/>
      <c r="N8" s="439"/>
      <c r="O8" s="439"/>
      <c r="P8" s="439"/>
      <c r="Q8" s="445" t="s">
        <v>400</v>
      </c>
      <c r="R8" s="445" t="s">
        <v>401</v>
      </c>
      <c r="S8" s="439"/>
      <c r="T8" s="439"/>
      <c r="U8" s="439"/>
      <c r="V8" s="439"/>
      <c r="W8" s="439"/>
      <c r="X8" s="439"/>
      <c r="Y8" s="439"/>
      <c r="Z8" s="446"/>
    </row>
    <row r="9" spans="2:26" ht="15.75" customHeight="1">
      <c r="B9" s="98"/>
      <c r="C9" s="447">
        <v>1</v>
      </c>
      <c r="D9" s="448"/>
      <c r="E9" s="68">
        <v>1</v>
      </c>
      <c r="F9" s="449">
        <v>7.3</v>
      </c>
      <c r="G9" s="71" t="s">
        <v>402</v>
      </c>
      <c r="H9" s="71" t="s">
        <v>403</v>
      </c>
      <c r="I9" s="71" t="s">
        <v>404</v>
      </c>
      <c r="J9" s="105" t="s">
        <v>405</v>
      </c>
      <c r="K9" s="105"/>
      <c r="L9" s="105"/>
      <c r="M9" s="71" t="s">
        <v>406</v>
      </c>
      <c r="N9" s="71" t="s">
        <v>407</v>
      </c>
      <c r="O9" s="71" t="s">
        <v>286</v>
      </c>
      <c r="P9" s="71" t="s">
        <v>318</v>
      </c>
      <c r="Q9" s="71" t="s">
        <v>408</v>
      </c>
      <c r="R9" s="71" t="s">
        <v>318</v>
      </c>
      <c r="S9" s="71" t="s">
        <v>409</v>
      </c>
      <c r="T9" s="71" t="s">
        <v>409</v>
      </c>
      <c r="U9" s="71" t="s">
        <v>273</v>
      </c>
      <c r="V9" s="105" t="s">
        <v>291</v>
      </c>
      <c r="W9" s="450"/>
      <c r="X9" s="450"/>
      <c r="Y9" s="450"/>
      <c r="Z9" s="451" t="s">
        <v>410</v>
      </c>
    </row>
    <row r="10" spans="2:26" ht="16.05" customHeight="1">
      <c r="B10" s="98"/>
      <c r="C10" s="447">
        <v>2</v>
      </c>
      <c r="D10" s="448"/>
      <c r="E10" s="68">
        <v>1</v>
      </c>
      <c r="F10" s="449">
        <v>17.7</v>
      </c>
      <c r="G10" s="71" t="s">
        <v>402</v>
      </c>
      <c r="H10" s="71" t="s">
        <v>411</v>
      </c>
      <c r="I10" s="71" t="s">
        <v>404</v>
      </c>
      <c r="J10" s="105" t="s">
        <v>405</v>
      </c>
      <c r="K10" s="105"/>
      <c r="L10" s="105"/>
      <c r="M10" s="71" t="s">
        <v>412</v>
      </c>
      <c r="N10" s="71" t="s">
        <v>413</v>
      </c>
      <c r="O10" s="71" t="s">
        <v>414</v>
      </c>
      <c r="P10" s="71" t="s">
        <v>323</v>
      </c>
      <c r="Q10" s="71" t="s">
        <v>291</v>
      </c>
      <c r="R10" s="71" t="s">
        <v>408</v>
      </c>
      <c r="S10" s="71" t="s">
        <v>409</v>
      </c>
      <c r="T10" s="71" t="s">
        <v>415</v>
      </c>
      <c r="U10" s="71" t="s">
        <v>416</v>
      </c>
      <c r="V10" s="105" t="s">
        <v>291</v>
      </c>
      <c r="W10" s="450"/>
      <c r="X10" s="450"/>
      <c r="Y10" s="450"/>
      <c r="Z10" s="451" t="s">
        <v>417</v>
      </c>
    </row>
    <row r="11" spans="2:26" ht="16.05" customHeight="1">
      <c r="B11" s="98"/>
      <c r="C11" s="447">
        <v>2</v>
      </c>
      <c r="D11" s="448"/>
      <c r="E11" s="68">
        <v>2</v>
      </c>
      <c r="F11" s="449">
        <v>17.7</v>
      </c>
      <c r="G11" s="71" t="s">
        <v>402</v>
      </c>
      <c r="H11" s="71" t="s">
        <v>411</v>
      </c>
      <c r="I11" s="71" t="s">
        <v>404</v>
      </c>
      <c r="J11" s="105" t="s">
        <v>405</v>
      </c>
      <c r="K11" s="105"/>
      <c r="L11" s="105"/>
      <c r="M11" s="71" t="s">
        <v>418</v>
      </c>
      <c r="N11" s="71" t="s">
        <v>413</v>
      </c>
      <c r="O11" s="71" t="s">
        <v>419</v>
      </c>
      <c r="P11" s="71" t="s">
        <v>323</v>
      </c>
      <c r="Q11" s="71" t="s">
        <v>420</v>
      </c>
      <c r="R11" s="71" t="s">
        <v>154</v>
      </c>
      <c r="S11" s="71" t="s">
        <v>409</v>
      </c>
      <c r="T11" s="71" t="s">
        <v>409</v>
      </c>
      <c r="U11" s="71" t="s">
        <v>273</v>
      </c>
      <c r="V11" s="105" t="s">
        <v>291</v>
      </c>
      <c r="W11" s="450"/>
      <c r="X11" s="450"/>
      <c r="Y11" s="450"/>
      <c r="Z11" s="451" t="s">
        <v>410</v>
      </c>
    </row>
    <row r="12" spans="2:26" ht="16.05" customHeight="1">
      <c r="B12" s="98"/>
      <c r="C12" s="447">
        <v>2</v>
      </c>
      <c r="D12" s="448"/>
      <c r="E12" s="68">
        <v>3</v>
      </c>
      <c r="F12" s="449">
        <v>17.7</v>
      </c>
      <c r="G12" s="71" t="s">
        <v>402</v>
      </c>
      <c r="H12" s="71" t="s">
        <v>411</v>
      </c>
      <c r="I12" s="71" t="s">
        <v>404</v>
      </c>
      <c r="J12" s="105" t="s">
        <v>405</v>
      </c>
      <c r="K12" s="105"/>
      <c r="L12" s="105"/>
      <c r="M12" s="71" t="s">
        <v>421</v>
      </c>
      <c r="N12" s="71" t="s">
        <v>407</v>
      </c>
      <c r="O12" s="71" t="s">
        <v>286</v>
      </c>
      <c r="P12" s="71" t="s">
        <v>318</v>
      </c>
      <c r="Q12" s="71" t="s">
        <v>155</v>
      </c>
      <c r="R12" s="71" t="s">
        <v>154</v>
      </c>
      <c r="S12" s="71" t="s">
        <v>409</v>
      </c>
      <c r="T12" s="71" t="s">
        <v>409</v>
      </c>
      <c r="U12" s="71" t="s">
        <v>273</v>
      </c>
      <c r="V12" s="105" t="s">
        <v>291</v>
      </c>
      <c r="W12" s="450"/>
      <c r="X12" s="450"/>
      <c r="Y12" s="450"/>
      <c r="Z12" s="451" t="s">
        <v>410</v>
      </c>
    </row>
    <row r="13" spans="2:26" ht="16.05" customHeight="1">
      <c r="B13" s="98"/>
      <c r="C13" s="447">
        <v>2</v>
      </c>
      <c r="D13" s="448"/>
      <c r="E13" s="68">
        <v>4</v>
      </c>
      <c r="F13" s="449">
        <v>17.7</v>
      </c>
      <c r="G13" s="71" t="s">
        <v>402</v>
      </c>
      <c r="H13" s="71" t="s">
        <v>411</v>
      </c>
      <c r="I13" s="71" t="s">
        <v>404</v>
      </c>
      <c r="J13" s="105" t="s">
        <v>405</v>
      </c>
      <c r="K13" s="105"/>
      <c r="L13" s="105"/>
      <c r="M13" s="71" t="s">
        <v>422</v>
      </c>
      <c r="N13" s="71" t="s">
        <v>423</v>
      </c>
      <c r="O13" s="71" t="s">
        <v>291</v>
      </c>
      <c r="P13" s="71" t="s">
        <v>291</v>
      </c>
      <c r="Q13" s="71" t="s">
        <v>158</v>
      </c>
      <c r="R13" s="71" t="s">
        <v>154</v>
      </c>
      <c r="S13" s="71" t="s">
        <v>409</v>
      </c>
      <c r="T13" s="71" t="s">
        <v>409</v>
      </c>
      <c r="U13" s="71" t="s">
        <v>273</v>
      </c>
      <c r="V13" s="105" t="s">
        <v>291</v>
      </c>
      <c r="W13" s="450"/>
      <c r="X13" s="450"/>
      <c r="Y13" s="450"/>
      <c r="Z13" s="451" t="s">
        <v>410</v>
      </c>
    </row>
    <row r="14" spans="2:26" ht="16.05" customHeight="1">
      <c r="B14" s="98"/>
      <c r="C14" s="447">
        <v>3</v>
      </c>
      <c r="D14" s="448"/>
      <c r="E14" s="68">
        <v>1</v>
      </c>
      <c r="F14" s="449">
        <v>17.8</v>
      </c>
      <c r="G14" s="71" t="s">
        <v>402</v>
      </c>
      <c r="H14" s="71" t="s">
        <v>424</v>
      </c>
      <c r="I14" s="71" t="s">
        <v>425</v>
      </c>
      <c r="J14" s="105" t="s">
        <v>426</v>
      </c>
      <c r="K14" s="105"/>
      <c r="L14" s="105"/>
      <c r="M14" s="71" t="s">
        <v>427</v>
      </c>
      <c r="N14" s="71" t="s">
        <v>428</v>
      </c>
      <c r="O14" s="71" t="s">
        <v>286</v>
      </c>
      <c r="P14" s="71" t="s">
        <v>318</v>
      </c>
      <c r="Q14" s="71" t="s">
        <v>291</v>
      </c>
      <c r="R14" s="71" t="s">
        <v>408</v>
      </c>
      <c r="S14" s="71" t="s">
        <v>409</v>
      </c>
      <c r="T14" s="71" t="s">
        <v>415</v>
      </c>
      <c r="U14" s="71" t="s">
        <v>416</v>
      </c>
      <c r="V14" s="105" t="s">
        <v>291</v>
      </c>
      <c r="W14" s="450"/>
      <c r="X14" s="450"/>
      <c r="Y14" s="450"/>
      <c r="Z14" s="451" t="s">
        <v>417</v>
      </c>
    </row>
    <row r="15" spans="2:26" ht="16.05" customHeight="1">
      <c r="B15" s="98"/>
      <c r="C15" s="447">
        <v>3</v>
      </c>
      <c r="D15" s="448"/>
      <c r="E15" s="68">
        <v>2</v>
      </c>
      <c r="F15" s="449">
        <v>11.9</v>
      </c>
      <c r="G15" s="71" t="s">
        <v>402</v>
      </c>
      <c r="H15" s="71" t="s">
        <v>429</v>
      </c>
      <c r="I15" s="71" t="s">
        <v>404</v>
      </c>
      <c r="J15" s="105" t="s">
        <v>430</v>
      </c>
      <c r="K15" s="105"/>
      <c r="L15" s="105"/>
      <c r="M15" s="71" t="s">
        <v>431</v>
      </c>
      <c r="N15" s="71" t="s">
        <v>423</v>
      </c>
      <c r="O15" s="71" t="s">
        <v>291</v>
      </c>
      <c r="P15" s="71" t="s">
        <v>291</v>
      </c>
      <c r="Q15" s="71" t="s">
        <v>291</v>
      </c>
      <c r="R15" s="71" t="s">
        <v>156</v>
      </c>
      <c r="S15" s="71" t="s">
        <v>409</v>
      </c>
      <c r="T15" s="71" t="s">
        <v>415</v>
      </c>
      <c r="U15" s="71" t="s">
        <v>416</v>
      </c>
      <c r="V15" s="105" t="s">
        <v>291</v>
      </c>
      <c r="W15" s="450"/>
      <c r="X15" s="450"/>
      <c r="Y15" s="450"/>
      <c r="Z15" s="451" t="s">
        <v>432</v>
      </c>
    </row>
    <row r="16" spans="2:26" ht="16.05" customHeight="1">
      <c r="B16" s="98"/>
      <c r="C16" s="447">
        <v>4</v>
      </c>
      <c r="D16" s="448"/>
      <c r="E16" s="68">
        <v>1</v>
      </c>
      <c r="F16" s="449">
        <v>28.2</v>
      </c>
      <c r="G16" s="71" t="s">
        <v>402</v>
      </c>
      <c r="H16" s="71" t="s">
        <v>424</v>
      </c>
      <c r="I16" s="71" t="s">
        <v>425</v>
      </c>
      <c r="J16" s="105" t="s">
        <v>426</v>
      </c>
      <c r="K16" s="105"/>
      <c r="L16" s="105"/>
      <c r="M16" s="71" t="s">
        <v>433</v>
      </c>
      <c r="N16" s="71" t="s">
        <v>428</v>
      </c>
      <c r="O16" s="71" t="s">
        <v>286</v>
      </c>
      <c r="P16" s="71" t="s">
        <v>318</v>
      </c>
      <c r="Q16" s="71" t="s">
        <v>291</v>
      </c>
      <c r="R16" s="71" t="s">
        <v>408</v>
      </c>
      <c r="S16" s="71" t="s">
        <v>409</v>
      </c>
      <c r="T16" s="71" t="s">
        <v>415</v>
      </c>
      <c r="U16" s="71" t="s">
        <v>416</v>
      </c>
      <c r="V16" s="105" t="s">
        <v>291</v>
      </c>
      <c r="W16" s="450"/>
      <c r="X16" s="450"/>
      <c r="Y16" s="450"/>
      <c r="Z16" s="451" t="s">
        <v>417</v>
      </c>
    </row>
    <row r="17" spans="2:26" ht="16.05" customHeight="1">
      <c r="B17" s="98"/>
      <c r="C17" s="447">
        <v>4</v>
      </c>
      <c r="D17" s="448"/>
      <c r="E17" s="68">
        <v>2</v>
      </c>
      <c r="F17" s="449">
        <v>37.5</v>
      </c>
      <c r="G17" s="71" t="s">
        <v>402</v>
      </c>
      <c r="H17" s="71" t="s">
        <v>429</v>
      </c>
      <c r="I17" s="71" t="s">
        <v>404</v>
      </c>
      <c r="J17" s="105" t="s">
        <v>405</v>
      </c>
      <c r="K17" s="105"/>
      <c r="L17" s="105"/>
      <c r="M17" s="71" t="s">
        <v>434</v>
      </c>
      <c r="N17" s="71" t="s">
        <v>435</v>
      </c>
      <c r="O17" s="71" t="s">
        <v>286</v>
      </c>
      <c r="P17" s="71" t="s">
        <v>318</v>
      </c>
      <c r="Q17" s="71" t="s">
        <v>291</v>
      </c>
      <c r="R17" s="71" t="s">
        <v>154</v>
      </c>
      <c r="S17" s="71" t="s">
        <v>409</v>
      </c>
      <c r="T17" s="71" t="s">
        <v>409</v>
      </c>
      <c r="U17" s="71" t="s">
        <v>172</v>
      </c>
      <c r="V17" s="105" t="s">
        <v>436</v>
      </c>
      <c r="W17" s="450"/>
      <c r="X17" s="450"/>
      <c r="Y17" s="450"/>
      <c r="Z17" s="451" t="s">
        <v>291</v>
      </c>
    </row>
    <row r="18" spans="2:26" ht="16.05" customHeight="1">
      <c r="B18" s="98"/>
      <c r="C18" s="447">
        <v>7</v>
      </c>
      <c r="D18" s="448"/>
      <c r="E18" s="68">
        <v>1</v>
      </c>
      <c r="F18" s="449">
        <v>68.5</v>
      </c>
      <c r="G18" s="71" t="s">
        <v>402</v>
      </c>
      <c r="H18" s="71" t="s">
        <v>437</v>
      </c>
      <c r="I18" s="71" t="s">
        <v>404</v>
      </c>
      <c r="J18" s="105" t="s">
        <v>430</v>
      </c>
      <c r="K18" s="105"/>
      <c r="L18" s="105"/>
      <c r="M18" s="71" t="s">
        <v>438</v>
      </c>
      <c r="N18" s="71" t="s">
        <v>423</v>
      </c>
      <c r="O18" s="71" t="s">
        <v>291</v>
      </c>
      <c r="P18" s="71" t="s">
        <v>291</v>
      </c>
      <c r="Q18" s="71" t="s">
        <v>291</v>
      </c>
      <c r="R18" s="71" t="s">
        <v>408</v>
      </c>
      <c r="S18" s="71" t="s">
        <v>409</v>
      </c>
      <c r="T18" s="71" t="s">
        <v>415</v>
      </c>
      <c r="U18" s="71" t="s">
        <v>416</v>
      </c>
      <c r="V18" s="105" t="s">
        <v>291</v>
      </c>
      <c r="W18" s="450"/>
      <c r="X18" s="450"/>
      <c r="Y18" s="450"/>
      <c r="Z18" s="451" t="s">
        <v>432</v>
      </c>
    </row>
    <row r="19" spans="2:26" ht="16.05" customHeight="1">
      <c r="B19" s="98"/>
      <c r="C19" s="447">
        <v>7</v>
      </c>
      <c r="D19" s="448"/>
      <c r="E19" s="68">
        <v>2</v>
      </c>
      <c r="F19" s="449">
        <v>59.4</v>
      </c>
      <c r="G19" s="71" t="s">
        <v>402</v>
      </c>
      <c r="H19" s="71" t="s">
        <v>439</v>
      </c>
      <c r="I19" s="71" t="s">
        <v>404</v>
      </c>
      <c r="J19" s="105" t="s">
        <v>426</v>
      </c>
      <c r="K19" s="105"/>
      <c r="L19" s="105"/>
      <c r="M19" s="71" t="s">
        <v>440</v>
      </c>
      <c r="N19" s="71" t="s">
        <v>428</v>
      </c>
      <c r="O19" s="71" t="s">
        <v>286</v>
      </c>
      <c r="P19" s="71" t="s">
        <v>318</v>
      </c>
      <c r="Q19" s="71" t="s">
        <v>291</v>
      </c>
      <c r="R19" s="71" t="s">
        <v>156</v>
      </c>
      <c r="S19" s="71" t="s">
        <v>409</v>
      </c>
      <c r="T19" s="71" t="s">
        <v>415</v>
      </c>
      <c r="U19" s="71" t="s">
        <v>416</v>
      </c>
      <c r="V19" s="105" t="s">
        <v>291</v>
      </c>
      <c r="W19" s="450"/>
      <c r="X19" s="450"/>
      <c r="Y19" s="450"/>
      <c r="Z19" s="451" t="s">
        <v>417</v>
      </c>
    </row>
    <row r="20" spans="2:26" ht="16.05" customHeight="1">
      <c r="B20" s="98"/>
      <c r="C20" s="447">
        <v>7</v>
      </c>
      <c r="D20" s="448"/>
      <c r="E20" s="68">
        <v>3</v>
      </c>
      <c r="F20" s="449">
        <v>69.7</v>
      </c>
      <c r="G20" s="71" t="s">
        <v>402</v>
      </c>
      <c r="H20" s="71" t="s">
        <v>403</v>
      </c>
      <c r="I20" s="71" t="s">
        <v>404</v>
      </c>
      <c r="J20" s="105" t="s">
        <v>405</v>
      </c>
      <c r="K20" s="105"/>
      <c r="L20" s="105"/>
      <c r="M20" s="71" t="s">
        <v>418</v>
      </c>
      <c r="N20" s="71" t="s">
        <v>413</v>
      </c>
      <c r="O20" s="71" t="s">
        <v>414</v>
      </c>
      <c r="P20" s="71" t="s">
        <v>323</v>
      </c>
      <c r="Q20" s="71" t="s">
        <v>156</v>
      </c>
      <c r="R20" s="71" t="s">
        <v>154</v>
      </c>
      <c r="S20" s="71" t="s">
        <v>409</v>
      </c>
      <c r="T20" s="71" t="s">
        <v>409</v>
      </c>
      <c r="U20" s="71" t="s">
        <v>273</v>
      </c>
      <c r="V20" s="105" t="s">
        <v>291</v>
      </c>
      <c r="W20" s="450"/>
      <c r="X20" s="450"/>
      <c r="Y20" s="450"/>
      <c r="Z20" s="451" t="s">
        <v>410</v>
      </c>
    </row>
    <row r="21" spans="2:26" ht="16.05" customHeight="1">
      <c r="B21" s="98"/>
      <c r="C21" s="447">
        <v>8</v>
      </c>
      <c r="D21" s="448"/>
      <c r="E21" s="68">
        <v>1</v>
      </c>
      <c r="F21" s="449">
        <v>68.5</v>
      </c>
      <c r="G21" s="71" t="s">
        <v>402</v>
      </c>
      <c r="H21" s="71" t="s">
        <v>424</v>
      </c>
      <c r="I21" s="71" t="s">
        <v>425</v>
      </c>
      <c r="J21" s="105" t="s">
        <v>426</v>
      </c>
      <c r="K21" s="105"/>
      <c r="L21" s="105"/>
      <c r="M21" s="71" t="s">
        <v>441</v>
      </c>
      <c r="N21" s="71" t="s">
        <v>428</v>
      </c>
      <c r="O21" s="71" t="s">
        <v>286</v>
      </c>
      <c r="P21" s="71" t="s">
        <v>318</v>
      </c>
      <c r="Q21" s="71" t="s">
        <v>291</v>
      </c>
      <c r="R21" s="71" t="s">
        <v>408</v>
      </c>
      <c r="S21" s="71" t="s">
        <v>409</v>
      </c>
      <c r="T21" s="71" t="s">
        <v>415</v>
      </c>
      <c r="U21" s="71" t="s">
        <v>416</v>
      </c>
      <c r="V21" s="105" t="s">
        <v>291</v>
      </c>
      <c r="W21" s="450"/>
      <c r="X21" s="450"/>
      <c r="Y21" s="450"/>
      <c r="Z21" s="451" t="s">
        <v>417</v>
      </c>
    </row>
    <row r="22" spans="2:26" ht="16.05" customHeight="1">
      <c r="B22" s="98"/>
      <c r="C22" s="447">
        <v>10</v>
      </c>
      <c r="D22" s="448"/>
      <c r="E22" s="68">
        <v>1</v>
      </c>
      <c r="F22" s="449">
        <v>100.5</v>
      </c>
      <c r="G22" s="71" t="s">
        <v>402</v>
      </c>
      <c r="H22" s="71" t="s">
        <v>437</v>
      </c>
      <c r="I22" s="71" t="s">
        <v>404</v>
      </c>
      <c r="J22" s="105" t="s">
        <v>430</v>
      </c>
      <c r="K22" s="105"/>
      <c r="L22" s="105"/>
      <c r="M22" s="71" t="s">
        <v>442</v>
      </c>
      <c r="N22" s="71" t="s">
        <v>423</v>
      </c>
      <c r="O22" s="71" t="s">
        <v>291</v>
      </c>
      <c r="P22" s="71" t="s">
        <v>291</v>
      </c>
      <c r="Q22" s="71" t="s">
        <v>291</v>
      </c>
      <c r="R22" s="71" t="s">
        <v>408</v>
      </c>
      <c r="S22" s="71" t="s">
        <v>409</v>
      </c>
      <c r="T22" s="71" t="s">
        <v>415</v>
      </c>
      <c r="U22" s="71" t="s">
        <v>416</v>
      </c>
      <c r="V22" s="105" t="s">
        <v>291</v>
      </c>
      <c r="W22" s="450"/>
      <c r="X22" s="450"/>
      <c r="Y22" s="450"/>
      <c r="Z22" s="451" t="s">
        <v>432</v>
      </c>
    </row>
    <row r="23" spans="2:26" ht="16.05" customHeight="1">
      <c r="B23" s="98"/>
      <c r="C23" s="447">
        <v>10</v>
      </c>
      <c r="D23" s="448"/>
      <c r="E23" s="68">
        <v>2</v>
      </c>
      <c r="F23" s="449">
        <v>100.4</v>
      </c>
      <c r="G23" s="71" t="s">
        <v>402</v>
      </c>
      <c r="H23" s="71" t="s">
        <v>429</v>
      </c>
      <c r="I23" s="71" t="s">
        <v>404</v>
      </c>
      <c r="J23" s="105" t="s">
        <v>430</v>
      </c>
      <c r="K23" s="105"/>
      <c r="L23" s="105"/>
      <c r="M23" s="71" t="s">
        <v>418</v>
      </c>
      <c r="N23" s="71" t="s">
        <v>423</v>
      </c>
      <c r="O23" s="71" t="s">
        <v>291</v>
      </c>
      <c r="P23" s="71" t="s">
        <v>291</v>
      </c>
      <c r="Q23" s="71" t="s">
        <v>291</v>
      </c>
      <c r="R23" s="71" t="s">
        <v>156</v>
      </c>
      <c r="S23" s="71" t="s">
        <v>409</v>
      </c>
      <c r="T23" s="71" t="s">
        <v>415</v>
      </c>
      <c r="U23" s="71" t="s">
        <v>416</v>
      </c>
      <c r="V23" s="105" t="s">
        <v>291</v>
      </c>
      <c r="W23" s="450"/>
      <c r="X23" s="450"/>
      <c r="Y23" s="450"/>
      <c r="Z23" s="451" t="s">
        <v>432</v>
      </c>
    </row>
    <row r="24" spans="2:26" ht="16.05" customHeight="1">
      <c r="B24" s="98"/>
      <c r="C24" s="447">
        <v>14</v>
      </c>
      <c r="D24" s="448"/>
      <c r="E24" s="68">
        <v>1</v>
      </c>
      <c r="F24" s="449">
        <v>136.5</v>
      </c>
      <c r="G24" s="71" t="s">
        <v>402</v>
      </c>
      <c r="H24" s="71" t="s">
        <v>424</v>
      </c>
      <c r="I24" s="71" t="s">
        <v>425</v>
      </c>
      <c r="J24" s="105" t="s">
        <v>426</v>
      </c>
      <c r="K24" s="105"/>
      <c r="L24" s="105"/>
      <c r="M24" s="71" t="s">
        <v>443</v>
      </c>
      <c r="N24" s="71" t="s">
        <v>428</v>
      </c>
      <c r="O24" s="71" t="s">
        <v>286</v>
      </c>
      <c r="P24" s="71" t="s">
        <v>318</v>
      </c>
      <c r="Q24" s="71" t="s">
        <v>291</v>
      </c>
      <c r="R24" s="71" t="s">
        <v>408</v>
      </c>
      <c r="S24" s="71" t="s">
        <v>409</v>
      </c>
      <c r="T24" s="71" t="s">
        <v>415</v>
      </c>
      <c r="U24" s="71" t="s">
        <v>416</v>
      </c>
      <c r="V24" s="105" t="s">
        <v>291</v>
      </c>
      <c r="W24" s="450"/>
      <c r="X24" s="450"/>
      <c r="Y24" s="450"/>
      <c r="Z24" s="451" t="s">
        <v>417</v>
      </c>
    </row>
    <row r="25" spans="2:26" ht="16.05" customHeight="1">
      <c r="B25" s="98"/>
      <c r="C25" s="447">
        <v>17</v>
      </c>
      <c r="D25" s="448"/>
      <c r="E25" s="68">
        <v>1</v>
      </c>
      <c r="F25" s="449">
        <v>166</v>
      </c>
      <c r="G25" s="71" t="s">
        <v>402</v>
      </c>
      <c r="H25" s="71" t="s">
        <v>424</v>
      </c>
      <c r="I25" s="71" t="s">
        <v>404</v>
      </c>
      <c r="J25" s="105" t="s">
        <v>430</v>
      </c>
      <c r="K25" s="105"/>
      <c r="L25" s="105"/>
      <c r="M25" s="71" t="s">
        <v>444</v>
      </c>
      <c r="N25" s="71" t="s">
        <v>413</v>
      </c>
      <c r="O25" s="71" t="s">
        <v>414</v>
      </c>
      <c r="P25" s="71" t="s">
        <v>323</v>
      </c>
      <c r="Q25" s="71" t="s">
        <v>291</v>
      </c>
      <c r="R25" s="71" t="s">
        <v>408</v>
      </c>
      <c r="S25" s="71" t="s">
        <v>409</v>
      </c>
      <c r="T25" s="71" t="s">
        <v>415</v>
      </c>
      <c r="U25" s="71" t="s">
        <v>416</v>
      </c>
      <c r="V25" s="105" t="s">
        <v>291</v>
      </c>
      <c r="W25" s="450"/>
      <c r="X25" s="450"/>
      <c r="Y25" s="450"/>
      <c r="Z25" s="451" t="s">
        <v>432</v>
      </c>
    </row>
    <row r="26" spans="2:26" ht="16.05" customHeight="1">
      <c r="B26" s="98"/>
      <c r="C26" s="447">
        <v>19</v>
      </c>
      <c r="D26" s="448"/>
      <c r="E26" s="68">
        <v>1</v>
      </c>
      <c r="F26" s="449">
        <v>136.5</v>
      </c>
      <c r="G26" s="71" t="s">
        <v>402</v>
      </c>
      <c r="H26" s="71" t="s">
        <v>424</v>
      </c>
      <c r="I26" s="71" t="s">
        <v>425</v>
      </c>
      <c r="J26" s="105" t="s">
        <v>426</v>
      </c>
      <c r="K26" s="105"/>
      <c r="L26" s="105"/>
      <c r="M26" s="71" t="s">
        <v>441</v>
      </c>
      <c r="N26" s="71" t="s">
        <v>428</v>
      </c>
      <c r="O26" s="71" t="s">
        <v>286</v>
      </c>
      <c r="P26" s="71" t="s">
        <v>318</v>
      </c>
      <c r="Q26" s="71" t="s">
        <v>291</v>
      </c>
      <c r="R26" s="71" t="s">
        <v>408</v>
      </c>
      <c r="S26" s="71" t="s">
        <v>409</v>
      </c>
      <c r="T26" s="71" t="s">
        <v>415</v>
      </c>
      <c r="U26" s="71" t="s">
        <v>416</v>
      </c>
      <c r="V26" s="105" t="s">
        <v>291</v>
      </c>
      <c r="W26" s="450"/>
      <c r="X26" s="450"/>
      <c r="Y26" s="450"/>
      <c r="Z26" s="451" t="s">
        <v>417</v>
      </c>
    </row>
    <row r="27" spans="2:26" ht="16.05" customHeight="1">
      <c r="B27" s="98"/>
      <c r="C27" s="447">
        <v>19</v>
      </c>
      <c r="D27" s="448"/>
      <c r="E27" s="68">
        <v>2</v>
      </c>
      <c r="F27" s="449">
        <v>191.5</v>
      </c>
      <c r="G27" s="71" t="s">
        <v>402</v>
      </c>
      <c r="H27" s="71" t="s">
        <v>437</v>
      </c>
      <c r="I27" s="71" t="s">
        <v>404</v>
      </c>
      <c r="J27" s="105" t="s">
        <v>430</v>
      </c>
      <c r="K27" s="105"/>
      <c r="L27" s="105"/>
      <c r="M27" s="71" t="s">
        <v>445</v>
      </c>
      <c r="N27" s="71" t="s">
        <v>423</v>
      </c>
      <c r="O27" s="71" t="s">
        <v>291</v>
      </c>
      <c r="P27" s="71" t="s">
        <v>291</v>
      </c>
      <c r="Q27" s="71" t="s">
        <v>291</v>
      </c>
      <c r="R27" s="71" t="s">
        <v>156</v>
      </c>
      <c r="S27" s="71" t="s">
        <v>409</v>
      </c>
      <c r="T27" s="71" t="s">
        <v>415</v>
      </c>
      <c r="U27" s="71" t="s">
        <v>416</v>
      </c>
      <c r="V27" s="105" t="s">
        <v>291</v>
      </c>
      <c r="W27" s="450"/>
      <c r="X27" s="450"/>
      <c r="Y27" s="450"/>
      <c r="Z27" s="451" t="s">
        <v>432</v>
      </c>
    </row>
    <row r="28" spans="2:26" ht="16.05" customHeight="1">
      <c r="B28" s="98"/>
      <c r="C28" s="447">
        <v>19</v>
      </c>
      <c r="D28" s="448"/>
      <c r="E28" s="68">
        <v>3</v>
      </c>
      <c r="F28" s="449">
        <v>194.5</v>
      </c>
      <c r="G28" s="71" t="s">
        <v>402</v>
      </c>
      <c r="H28" s="71" t="s">
        <v>446</v>
      </c>
      <c r="I28" s="71" t="s">
        <v>404</v>
      </c>
      <c r="J28" s="105" t="s">
        <v>447</v>
      </c>
      <c r="K28" s="105"/>
      <c r="L28" s="105"/>
      <c r="M28" s="71" t="s">
        <v>448</v>
      </c>
      <c r="N28" s="71" t="s">
        <v>407</v>
      </c>
      <c r="O28" s="71" t="s">
        <v>286</v>
      </c>
      <c r="P28" s="71" t="s">
        <v>318</v>
      </c>
      <c r="Q28" s="71" t="s">
        <v>273</v>
      </c>
      <c r="R28" s="71" t="s">
        <v>156</v>
      </c>
      <c r="S28" s="71" t="s">
        <v>409</v>
      </c>
      <c r="T28" s="71" t="s">
        <v>415</v>
      </c>
      <c r="U28" s="71" t="s">
        <v>416</v>
      </c>
      <c r="V28" s="105" t="s">
        <v>291</v>
      </c>
      <c r="W28" s="450"/>
      <c r="X28" s="450"/>
      <c r="Y28" s="450"/>
      <c r="Z28" s="451" t="s">
        <v>417</v>
      </c>
    </row>
    <row r="29" spans="2:26" ht="16.05" customHeight="1">
      <c r="B29" s="98"/>
      <c r="C29" s="447">
        <v>20</v>
      </c>
      <c r="D29" s="448"/>
      <c r="E29" s="68">
        <v>1</v>
      </c>
      <c r="F29" s="449">
        <v>194.8</v>
      </c>
      <c r="G29" s="71" t="s">
        <v>402</v>
      </c>
      <c r="H29" s="71" t="s">
        <v>449</v>
      </c>
      <c r="I29" s="71" t="s">
        <v>450</v>
      </c>
      <c r="J29" s="105" t="s">
        <v>450</v>
      </c>
      <c r="K29" s="105"/>
      <c r="L29" s="105"/>
      <c r="M29" s="71" t="s">
        <v>299</v>
      </c>
      <c r="N29" s="71" t="s">
        <v>413</v>
      </c>
      <c r="O29" s="71" t="s">
        <v>414</v>
      </c>
      <c r="P29" s="71" t="s">
        <v>323</v>
      </c>
      <c r="Q29" s="71" t="s">
        <v>291</v>
      </c>
      <c r="R29" s="71" t="s">
        <v>408</v>
      </c>
      <c r="S29" s="71" t="s">
        <v>409</v>
      </c>
      <c r="T29" s="71" t="s">
        <v>415</v>
      </c>
      <c r="U29" s="71" t="s">
        <v>416</v>
      </c>
      <c r="V29" s="105" t="s">
        <v>291</v>
      </c>
      <c r="W29" s="450"/>
      <c r="X29" s="450"/>
      <c r="Y29" s="450"/>
      <c r="Z29" s="451" t="s">
        <v>417</v>
      </c>
    </row>
    <row r="30" spans="2:26" ht="16.05" customHeight="1">
      <c r="B30" s="98"/>
      <c r="C30" s="447">
        <v>22</v>
      </c>
      <c r="D30" s="448"/>
      <c r="E30" s="68">
        <v>1</v>
      </c>
      <c r="F30" s="449">
        <v>225.7</v>
      </c>
      <c r="G30" s="71" t="s">
        <v>402</v>
      </c>
      <c r="H30" s="71" t="s">
        <v>411</v>
      </c>
      <c r="I30" s="71" t="s">
        <v>404</v>
      </c>
      <c r="J30" s="105" t="s">
        <v>405</v>
      </c>
      <c r="K30" s="105"/>
      <c r="L30" s="105"/>
      <c r="M30" s="71" t="s">
        <v>451</v>
      </c>
      <c r="N30" s="71" t="s">
        <v>413</v>
      </c>
      <c r="O30" s="71" t="s">
        <v>414</v>
      </c>
      <c r="P30" s="71" t="s">
        <v>323</v>
      </c>
      <c r="Q30" s="71" t="s">
        <v>291</v>
      </c>
      <c r="R30" s="71" t="s">
        <v>408</v>
      </c>
      <c r="S30" s="71" t="s">
        <v>409</v>
      </c>
      <c r="T30" s="71" t="s">
        <v>415</v>
      </c>
      <c r="U30" s="71" t="s">
        <v>416</v>
      </c>
      <c r="V30" s="105" t="s">
        <v>291</v>
      </c>
      <c r="W30" s="450"/>
      <c r="X30" s="450"/>
      <c r="Y30" s="450"/>
      <c r="Z30" s="451" t="s">
        <v>417</v>
      </c>
    </row>
    <row r="31" spans="2:26" ht="16.05" customHeight="1">
      <c r="B31" s="98"/>
      <c r="C31" s="447">
        <v>23</v>
      </c>
      <c r="D31" s="448"/>
      <c r="E31" s="68">
        <v>1</v>
      </c>
      <c r="F31" s="449">
        <v>236.1</v>
      </c>
      <c r="G31" s="71" t="s">
        <v>402</v>
      </c>
      <c r="H31" s="71" t="s">
        <v>411</v>
      </c>
      <c r="I31" s="71" t="s">
        <v>404</v>
      </c>
      <c r="J31" s="105" t="s">
        <v>405</v>
      </c>
      <c r="K31" s="105"/>
      <c r="L31" s="105"/>
      <c r="M31" s="71" t="s">
        <v>451</v>
      </c>
      <c r="N31" s="71" t="s">
        <v>413</v>
      </c>
      <c r="O31" s="71" t="s">
        <v>414</v>
      </c>
      <c r="P31" s="71" t="s">
        <v>323</v>
      </c>
      <c r="Q31" s="71" t="s">
        <v>291</v>
      </c>
      <c r="R31" s="71" t="s">
        <v>408</v>
      </c>
      <c r="S31" s="71" t="s">
        <v>409</v>
      </c>
      <c r="T31" s="71" t="s">
        <v>415</v>
      </c>
      <c r="U31" s="71" t="s">
        <v>416</v>
      </c>
      <c r="V31" s="105" t="s">
        <v>291</v>
      </c>
      <c r="W31" s="450"/>
      <c r="X31" s="450"/>
      <c r="Y31" s="450"/>
      <c r="Z31" s="451" t="s">
        <v>417</v>
      </c>
    </row>
    <row r="32" spans="2:26" ht="16.05" customHeight="1">
      <c r="B32" s="98"/>
      <c r="C32" s="447">
        <v>23</v>
      </c>
      <c r="D32" s="448"/>
      <c r="E32" s="68">
        <v>2</v>
      </c>
      <c r="F32" s="449">
        <v>225.8</v>
      </c>
      <c r="G32" s="71" t="s">
        <v>402</v>
      </c>
      <c r="H32" s="71" t="s">
        <v>439</v>
      </c>
      <c r="I32" s="71" t="s">
        <v>404</v>
      </c>
      <c r="J32" s="105" t="s">
        <v>426</v>
      </c>
      <c r="K32" s="105"/>
      <c r="L32" s="105"/>
      <c r="M32" s="71" t="s">
        <v>452</v>
      </c>
      <c r="N32" s="71" t="s">
        <v>428</v>
      </c>
      <c r="O32" s="71" t="s">
        <v>286</v>
      </c>
      <c r="P32" s="71" t="s">
        <v>318</v>
      </c>
      <c r="Q32" s="71" t="s">
        <v>291</v>
      </c>
      <c r="R32" s="71" t="s">
        <v>156</v>
      </c>
      <c r="S32" s="71" t="s">
        <v>409</v>
      </c>
      <c r="T32" s="71" t="s">
        <v>415</v>
      </c>
      <c r="U32" s="71" t="s">
        <v>416</v>
      </c>
      <c r="V32" s="105" t="s">
        <v>291</v>
      </c>
      <c r="W32" s="450"/>
      <c r="X32" s="450"/>
      <c r="Y32" s="450"/>
      <c r="Z32" s="451" t="s">
        <v>417</v>
      </c>
    </row>
    <row r="33" spans="2:26" ht="16.05" customHeight="1">
      <c r="B33" s="98"/>
      <c r="C33" s="447">
        <v>24</v>
      </c>
      <c r="D33" s="448"/>
      <c r="E33" s="68">
        <v>1</v>
      </c>
      <c r="F33" s="449">
        <v>237.6</v>
      </c>
      <c r="G33" s="71" t="s">
        <v>402</v>
      </c>
      <c r="H33" s="71" t="s">
        <v>424</v>
      </c>
      <c r="I33" s="71" t="s">
        <v>425</v>
      </c>
      <c r="J33" s="105" t="s">
        <v>426</v>
      </c>
      <c r="K33" s="105"/>
      <c r="L33" s="105"/>
      <c r="M33" s="71" t="s">
        <v>453</v>
      </c>
      <c r="N33" s="71" t="s">
        <v>423</v>
      </c>
      <c r="O33" s="71" t="s">
        <v>291</v>
      </c>
      <c r="P33" s="71" t="s">
        <v>291</v>
      </c>
      <c r="Q33" s="71" t="s">
        <v>291</v>
      </c>
      <c r="R33" s="71" t="s">
        <v>408</v>
      </c>
      <c r="S33" s="71" t="s">
        <v>409</v>
      </c>
      <c r="T33" s="71" t="s">
        <v>415</v>
      </c>
      <c r="U33" s="71" t="s">
        <v>416</v>
      </c>
      <c r="V33" s="105" t="s">
        <v>291</v>
      </c>
      <c r="W33" s="450"/>
      <c r="X33" s="450"/>
      <c r="Y33" s="450"/>
      <c r="Z33" s="451" t="s">
        <v>417</v>
      </c>
    </row>
    <row r="34" spans="2:26" ht="16.05" customHeight="1">
      <c r="B34" s="98"/>
      <c r="C34" s="447">
        <v>24</v>
      </c>
      <c r="D34" s="448"/>
      <c r="E34" s="68">
        <v>2</v>
      </c>
      <c r="F34" s="449">
        <v>244</v>
      </c>
      <c r="G34" s="71" t="s">
        <v>402</v>
      </c>
      <c r="H34" s="71" t="s">
        <v>437</v>
      </c>
      <c r="I34" s="71" t="s">
        <v>404</v>
      </c>
      <c r="J34" s="105" t="s">
        <v>430</v>
      </c>
      <c r="K34" s="105"/>
      <c r="L34" s="105"/>
      <c r="M34" s="71" t="s">
        <v>445</v>
      </c>
      <c r="N34" s="71" t="s">
        <v>423</v>
      </c>
      <c r="O34" s="71" t="s">
        <v>291</v>
      </c>
      <c r="P34" s="71" t="s">
        <v>291</v>
      </c>
      <c r="Q34" s="71" t="s">
        <v>291</v>
      </c>
      <c r="R34" s="71" t="s">
        <v>155</v>
      </c>
      <c r="S34" s="71" t="s">
        <v>454</v>
      </c>
      <c r="T34" s="71" t="s">
        <v>455</v>
      </c>
      <c r="U34" s="71" t="s">
        <v>456</v>
      </c>
      <c r="V34" s="105" t="s">
        <v>273</v>
      </c>
      <c r="W34" s="450"/>
      <c r="X34" s="450"/>
      <c r="Y34" s="450"/>
      <c r="Z34" s="451" t="s">
        <v>457</v>
      </c>
    </row>
    <row r="35" spans="2:26" ht="16.05" customHeight="1">
      <c r="B35" s="98"/>
      <c r="C35" s="447">
        <v>24</v>
      </c>
      <c r="D35" s="448"/>
      <c r="E35" s="68">
        <v>3</v>
      </c>
      <c r="F35" s="449">
        <v>236.2</v>
      </c>
      <c r="G35" s="71" t="s">
        <v>402</v>
      </c>
      <c r="H35" s="71" t="s">
        <v>439</v>
      </c>
      <c r="I35" s="71" t="s">
        <v>404</v>
      </c>
      <c r="J35" s="105" t="s">
        <v>426</v>
      </c>
      <c r="K35" s="105"/>
      <c r="L35" s="105"/>
      <c r="M35" s="71" t="s">
        <v>458</v>
      </c>
      <c r="N35" s="71" t="s">
        <v>428</v>
      </c>
      <c r="O35" s="71" t="s">
        <v>286</v>
      </c>
      <c r="P35" s="71" t="s">
        <v>318</v>
      </c>
      <c r="Q35" s="71" t="s">
        <v>273</v>
      </c>
      <c r="R35" s="71" t="s">
        <v>156</v>
      </c>
      <c r="S35" s="71" t="s">
        <v>409</v>
      </c>
      <c r="T35" s="71" t="s">
        <v>415</v>
      </c>
      <c r="U35" s="71" t="s">
        <v>416</v>
      </c>
      <c r="V35" s="105" t="s">
        <v>291</v>
      </c>
      <c r="W35" s="450"/>
      <c r="X35" s="450"/>
      <c r="Y35" s="450"/>
      <c r="Z35" s="451" t="s">
        <v>417</v>
      </c>
    </row>
    <row r="36" spans="2:26" ht="16.05" customHeight="1">
      <c r="B36" s="98"/>
      <c r="C36" s="447">
        <v>24</v>
      </c>
      <c r="D36" s="448"/>
      <c r="E36" s="68">
        <v>4</v>
      </c>
      <c r="F36" s="449">
        <v>236.2</v>
      </c>
      <c r="G36" s="71" t="s">
        <v>402</v>
      </c>
      <c r="H36" s="71" t="s">
        <v>439</v>
      </c>
      <c r="I36" s="71" t="s">
        <v>404</v>
      </c>
      <c r="J36" s="105" t="s">
        <v>426</v>
      </c>
      <c r="K36" s="105"/>
      <c r="L36" s="105"/>
      <c r="M36" s="71" t="s">
        <v>459</v>
      </c>
      <c r="N36" s="71" t="s">
        <v>428</v>
      </c>
      <c r="O36" s="71" t="s">
        <v>286</v>
      </c>
      <c r="P36" s="71" t="s">
        <v>318</v>
      </c>
      <c r="Q36" s="71" t="s">
        <v>273</v>
      </c>
      <c r="R36" s="71" t="s">
        <v>156</v>
      </c>
      <c r="S36" s="71" t="s">
        <v>409</v>
      </c>
      <c r="T36" s="71" t="s">
        <v>415</v>
      </c>
      <c r="U36" s="71" t="s">
        <v>416</v>
      </c>
      <c r="V36" s="105" t="s">
        <v>291</v>
      </c>
      <c r="W36" s="450"/>
      <c r="X36" s="450"/>
      <c r="Y36" s="450"/>
      <c r="Z36" s="451" t="s">
        <v>417</v>
      </c>
    </row>
    <row r="37" spans="2:26" ht="16.05" customHeight="1">
      <c r="B37" s="98"/>
      <c r="C37" s="447">
        <v>25</v>
      </c>
      <c r="D37" s="448"/>
      <c r="E37" s="68">
        <v>1</v>
      </c>
      <c r="F37" s="449">
        <v>251.6</v>
      </c>
      <c r="G37" s="71" t="s">
        <v>402</v>
      </c>
      <c r="H37" s="71" t="s">
        <v>449</v>
      </c>
      <c r="I37" s="71" t="s">
        <v>450</v>
      </c>
      <c r="J37" s="105" t="s">
        <v>450</v>
      </c>
      <c r="K37" s="105"/>
      <c r="L37" s="105"/>
      <c r="M37" s="71" t="s">
        <v>299</v>
      </c>
      <c r="N37" s="71" t="s">
        <v>423</v>
      </c>
      <c r="O37" s="71" t="s">
        <v>291</v>
      </c>
      <c r="P37" s="71" t="s">
        <v>291</v>
      </c>
      <c r="Q37" s="71" t="s">
        <v>291</v>
      </c>
      <c r="R37" s="71" t="s">
        <v>408</v>
      </c>
      <c r="S37" s="71" t="s">
        <v>409</v>
      </c>
      <c r="T37" s="71" t="s">
        <v>415</v>
      </c>
      <c r="U37" s="71" t="s">
        <v>416</v>
      </c>
      <c r="V37" s="105" t="s">
        <v>291</v>
      </c>
      <c r="W37" s="450"/>
      <c r="X37" s="450"/>
      <c r="Y37" s="450"/>
      <c r="Z37" s="451" t="s">
        <v>417</v>
      </c>
    </row>
    <row r="38" spans="2:26" ht="16.05" customHeight="1">
      <c r="B38" s="98"/>
      <c r="C38" s="447">
        <v>26</v>
      </c>
      <c r="D38" s="448"/>
      <c r="E38" s="68">
        <v>1</v>
      </c>
      <c r="F38" s="449">
        <v>257</v>
      </c>
      <c r="G38" s="71" t="s">
        <v>402</v>
      </c>
      <c r="H38" s="71" t="s">
        <v>439</v>
      </c>
      <c r="I38" s="71" t="s">
        <v>404</v>
      </c>
      <c r="J38" s="105" t="s">
        <v>426</v>
      </c>
      <c r="K38" s="105"/>
      <c r="L38" s="105"/>
      <c r="M38" s="71" t="s">
        <v>460</v>
      </c>
      <c r="N38" s="71" t="s">
        <v>423</v>
      </c>
      <c r="O38" s="71" t="s">
        <v>291</v>
      </c>
      <c r="P38" s="71" t="s">
        <v>291</v>
      </c>
      <c r="Q38" s="71" t="s">
        <v>291</v>
      </c>
      <c r="R38" s="71" t="s">
        <v>408</v>
      </c>
      <c r="S38" s="71" t="s">
        <v>409</v>
      </c>
      <c r="T38" s="71" t="s">
        <v>415</v>
      </c>
      <c r="U38" s="71" t="s">
        <v>416</v>
      </c>
      <c r="V38" s="105" t="s">
        <v>291</v>
      </c>
      <c r="W38" s="450"/>
      <c r="X38" s="450"/>
      <c r="Y38" s="450"/>
      <c r="Z38" s="451" t="s">
        <v>417</v>
      </c>
    </row>
    <row r="39" spans="2:26" ht="16.05" customHeight="1">
      <c r="B39" s="98"/>
      <c r="C39" s="447">
        <v>28</v>
      </c>
      <c r="D39" s="448"/>
      <c r="E39" s="68">
        <v>1</v>
      </c>
      <c r="F39" s="449">
        <v>277.8</v>
      </c>
      <c r="G39" s="71" t="s">
        <v>402</v>
      </c>
      <c r="H39" s="71" t="s">
        <v>439</v>
      </c>
      <c r="I39" s="71" t="s">
        <v>404</v>
      </c>
      <c r="J39" s="105" t="s">
        <v>426</v>
      </c>
      <c r="K39" s="105"/>
      <c r="L39" s="105"/>
      <c r="M39" s="71" t="s">
        <v>461</v>
      </c>
      <c r="N39" s="71" t="s">
        <v>428</v>
      </c>
      <c r="O39" s="71" t="s">
        <v>286</v>
      </c>
      <c r="P39" s="71" t="s">
        <v>318</v>
      </c>
      <c r="Q39" s="71" t="s">
        <v>291</v>
      </c>
      <c r="R39" s="71" t="s">
        <v>408</v>
      </c>
      <c r="S39" s="71" t="s">
        <v>409</v>
      </c>
      <c r="T39" s="71" t="s">
        <v>415</v>
      </c>
      <c r="U39" s="71" t="s">
        <v>416</v>
      </c>
      <c r="V39" s="105" t="s">
        <v>291</v>
      </c>
      <c r="W39" s="450"/>
      <c r="X39" s="450"/>
      <c r="Y39" s="450"/>
      <c r="Z39" s="451" t="s">
        <v>417</v>
      </c>
    </row>
    <row r="40" spans="2:26" ht="16.05" customHeight="1">
      <c r="B40" s="98"/>
      <c r="C40" s="447"/>
      <c r="D40" s="448"/>
      <c r="E40" s="68"/>
      <c r="F40" s="449"/>
      <c r="G40" s="71"/>
      <c r="H40" s="71"/>
      <c r="I40" s="71"/>
      <c r="J40" s="105"/>
      <c r="K40" s="105"/>
      <c r="L40" s="105"/>
      <c r="M40" s="71"/>
      <c r="N40" s="71"/>
      <c r="O40" s="71"/>
      <c r="P40" s="71"/>
      <c r="Q40" s="71"/>
      <c r="R40" s="71"/>
      <c r="S40" s="71"/>
      <c r="T40" s="71"/>
      <c r="U40" s="71"/>
      <c r="V40" s="105"/>
      <c r="W40" s="450"/>
      <c r="X40" s="450"/>
      <c r="Y40" s="450"/>
      <c r="Z40" s="451"/>
    </row>
    <row r="41" spans="2:26" ht="16.05" customHeight="1">
      <c r="B41" s="175"/>
      <c r="C41" s="447"/>
      <c r="D41" s="448"/>
      <c r="E41" s="68"/>
      <c r="F41" s="449"/>
      <c r="G41" s="71"/>
      <c r="H41" s="71"/>
      <c r="I41" s="71"/>
      <c r="J41" s="105"/>
      <c r="K41" s="105"/>
      <c r="L41" s="105"/>
      <c r="M41" s="71"/>
      <c r="N41" s="71"/>
      <c r="O41" s="71"/>
      <c r="P41" s="71"/>
      <c r="Q41" s="71"/>
      <c r="R41" s="71"/>
      <c r="S41" s="71"/>
      <c r="T41" s="71"/>
      <c r="U41" s="71"/>
      <c r="V41" s="105"/>
      <c r="W41" s="450"/>
      <c r="X41" s="450"/>
      <c r="Y41" s="450"/>
      <c r="Z41" s="451"/>
    </row>
    <row r="42" spans="2:26" ht="16.05" customHeight="1">
      <c r="B42" s="452"/>
      <c r="C42" s="1" t="s">
        <v>462</v>
      </c>
      <c r="D42" s="7"/>
      <c r="F42" s="7"/>
      <c r="G42" s="41"/>
      <c r="H42" s="41"/>
      <c r="I42" s="41"/>
      <c r="J42" s="41"/>
      <c r="K42" s="41"/>
      <c r="L42" s="41"/>
      <c r="M42" s="41"/>
      <c r="N42" s="41"/>
      <c r="O42" s="41"/>
      <c r="P42" s="41"/>
      <c r="Q42" s="453"/>
      <c r="R42" s="454"/>
      <c r="S42" s="7"/>
      <c r="T42" s="7"/>
      <c r="U42" s="41"/>
      <c r="V42" s="455"/>
      <c r="W42" s="455"/>
      <c r="X42" s="455"/>
      <c r="Y42" s="455"/>
      <c r="Z42" s="7"/>
    </row>
    <row r="43" spans="2:26" ht="16.05" customHeight="1">
      <c r="B43" s="452"/>
      <c r="C43" s="456" t="s">
        <v>463</v>
      </c>
      <c r="D43" s="7"/>
      <c r="F43" s="7"/>
      <c r="G43" s="41"/>
      <c r="H43" s="41"/>
      <c r="I43" s="41"/>
      <c r="J43" s="41"/>
      <c r="K43" s="41"/>
      <c r="L43" s="41"/>
      <c r="M43" s="41"/>
      <c r="N43" s="41"/>
      <c r="O43" s="41"/>
      <c r="P43" s="41"/>
      <c r="Q43" s="453"/>
      <c r="R43" s="454"/>
      <c r="S43" s="7"/>
      <c r="T43" s="7"/>
      <c r="U43" s="41"/>
      <c r="V43" s="455"/>
      <c r="W43" s="455"/>
      <c r="X43" s="455"/>
      <c r="Y43" s="455"/>
      <c r="Z43" s="7"/>
    </row>
    <row r="44" spans="2:26" ht="16.05" customHeight="1">
      <c r="B44" s="457"/>
      <c r="C44" s="3" t="s">
        <v>464</v>
      </c>
      <c r="D44" s="3"/>
      <c r="E44" s="3"/>
      <c r="F44" s="3"/>
      <c r="G44" s="3"/>
      <c r="H44" s="3"/>
      <c r="I44" s="3"/>
      <c r="J44" s="3"/>
      <c r="K44" s="3"/>
      <c r="L44" s="3"/>
      <c r="M44" s="3"/>
      <c r="N44" s="3"/>
      <c r="O44" s="3"/>
      <c r="P44" s="3"/>
      <c r="Q44" s="3"/>
      <c r="R44" s="3"/>
      <c r="S44" s="3"/>
      <c r="T44" s="3"/>
      <c r="U44" s="3"/>
      <c r="V44" s="3"/>
      <c r="W44" s="3"/>
      <c r="X44" s="3"/>
      <c r="Y44" s="3"/>
    </row>
    <row r="45" spans="2:26" ht="16.05" customHeight="1">
      <c r="B45" s="3"/>
      <c r="C45" s="3" t="s">
        <v>465</v>
      </c>
      <c r="D45" s="3"/>
      <c r="E45" s="3"/>
      <c r="F45" s="3"/>
      <c r="G45" s="3"/>
      <c r="H45" s="3"/>
      <c r="I45" s="3"/>
      <c r="J45" s="3"/>
      <c r="K45" s="3"/>
      <c r="L45" s="3"/>
      <c r="M45" s="3"/>
      <c r="N45" s="3"/>
      <c r="O45" s="3"/>
      <c r="P45" s="3"/>
      <c r="Q45" s="3"/>
      <c r="R45" s="3"/>
      <c r="S45" s="3"/>
      <c r="T45" s="3"/>
      <c r="U45" s="3"/>
      <c r="V45" s="3"/>
      <c r="W45" s="3"/>
      <c r="X45" s="3"/>
      <c r="Y45" s="3"/>
    </row>
    <row r="46" spans="2:26" ht="16.05" customHeight="1">
      <c r="B46" s="3"/>
      <c r="C46" s="458" t="s">
        <v>466</v>
      </c>
      <c r="D46" s="458"/>
      <c r="E46" s="458"/>
      <c r="F46" s="458"/>
      <c r="G46" s="458"/>
      <c r="H46" s="458"/>
      <c r="I46" s="458"/>
      <c r="J46" s="458"/>
      <c r="K46" s="458"/>
      <c r="L46" s="458"/>
      <c r="M46" s="458"/>
      <c r="N46" s="458"/>
      <c r="O46" s="3"/>
      <c r="P46" s="3"/>
      <c r="Q46" s="3"/>
      <c r="R46" s="3"/>
      <c r="S46" s="3"/>
      <c r="T46" s="3"/>
      <c r="U46" s="3"/>
      <c r="V46" s="3"/>
      <c r="W46" s="3"/>
      <c r="X46" s="3"/>
      <c r="Y46" s="3"/>
    </row>
    <row r="47" spans="2:26" ht="16.05" customHeight="1">
      <c r="C47" s="66" t="s">
        <v>282</v>
      </c>
      <c r="D47" s="459"/>
      <c r="E47" s="459"/>
      <c r="F47" s="459"/>
      <c r="G47" s="459"/>
      <c r="H47" s="459"/>
      <c r="I47" s="459"/>
      <c r="J47" s="459"/>
      <c r="K47" s="459"/>
      <c r="L47" s="459"/>
      <c r="M47" s="459"/>
      <c r="N47" s="459"/>
    </row>
  </sheetData>
  <dataConsolidate/>
  <mergeCells count="138">
    <mergeCell ref="C40:D40"/>
    <mergeCell ref="J40:L40"/>
    <mergeCell ref="V40:Y40"/>
    <mergeCell ref="C41:D41"/>
    <mergeCell ref="J41:L41"/>
    <mergeCell ref="V41:Y41"/>
    <mergeCell ref="C38:D38"/>
    <mergeCell ref="J38:L38"/>
    <mergeCell ref="V38:Y38"/>
    <mergeCell ref="C39:D39"/>
    <mergeCell ref="J39:L39"/>
    <mergeCell ref="V39:Y39"/>
    <mergeCell ref="C36:D36"/>
    <mergeCell ref="J36:L36"/>
    <mergeCell ref="V36:Y36"/>
    <mergeCell ref="C37:D37"/>
    <mergeCell ref="J37:L37"/>
    <mergeCell ref="V37:Y37"/>
    <mergeCell ref="C34:D34"/>
    <mergeCell ref="J34:L34"/>
    <mergeCell ref="V34:Y34"/>
    <mergeCell ref="C35:D35"/>
    <mergeCell ref="J35:L35"/>
    <mergeCell ref="V35:Y35"/>
    <mergeCell ref="C32:D32"/>
    <mergeCell ref="J32:L32"/>
    <mergeCell ref="V32:Y32"/>
    <mergeCell ref="C33:D33"/>
    <mergeCell ref="J33:L33"/>
    <mergeCell ref="V33:Y33"/>
    <mergeCell ref="C30:D30"/>
    <mergeCell ref="J30:L30"/>
    <mergeCell ref="V30:Y30"/>
    <mergeCell ref="C31:D31"/>
    <mergeCell ref="J31:L31"/>
    <mergeCell ref="V31:Y31"/>
    <mergeCell ref="C28:D28"/>
    <mergeCell ref="J28:L28"/>
    <mergeCell ref="V28:Y28"/>
    <mergeCell ref="C29:D29"/>
    <mergeCell ref="J29:L29"/>
    <mergeCell ref="V29:Y29"/>
    <mergeCell ref="C26:D26"/>
    <mergeCell ref="J26:L26"/>
    <mergeCell ref="V26:Y26"/>
    <mergeCell ref="C27:D27"/>
    <mergeCell ref="J27:L27"/>
    <mergeCell ref="V27:Y27"/>
    <mergeCell ref="C24:D24"/>
    <mergeCell ref="J24:L24"/>
    <mergeCell ref="V24:Y24"/>
    <mergeCell ref="C25:D25"/>
    <mergeCell ref="J25:L25"/>
    <mergeCell ref="V25:Y25"/>
    <mergeCell ref="C22:D22"/>
    <mergeCell ref="J22:L22"/>
    <mergeCell ref="V22:Y22"/>
    <mergeCell ref="C23:D23"/>
    <mergeCell ref="J23:L23"/>
    <mergeCell ref="V23:Y23"/>
    <mergeCell ref="C20:D20"/>
    <mergeCell ref="J20:L20"/>
    <mergeCell ref="V20:Y20"/>
    <mergeCell ref="C21:D21"/>
    <mergeCell ref="J21:L21"/>
    <mergeCell ref="V21:Y21"/>
    <mergeCell ref="C18:D18"/>
    <mergeCell ref="J18:L18"/>
    <mergeCell ref="V18:Y18"/>
    <mergeCell ref="C19:D19"/>
    <mergeCell ref="J19:L19"/>
    <mergeCell ref="V19:Y19"/>
    <mergeCell ref="C16:D16"/>
    <mergeCell ref="J16:L16"/>
    <mergeCell ref="V16:Y16"/>
    <mergeCell ref="C17:D17"/>
    <mergeCell ref="J17:L17"/>
    <mergeCell ref="V17:Y17"/>
    <mergeCell ref="C14:D14"/>
    <mergeCell ref="J14:L14"/>
    <mergeCell ref="V14:Y14"/>
    <mergeCell ref="C15:D15"/>
    <mergeCell ref="J15:L15"/>
    <mergeCell ref="V15:Y15"/>
    <mergeCell ref="C12:D12"/>
    <mergeCell ref="J12:L12"/>
    <mergeCell ref="V12:Y12"/>
    <mergeCell ref="C13:D13"/>
    <mergeCell ref="J13:L13"/>
    <mergeCell ref="V13:Y13"/>
    <mergeCell ref="C10:D10"/>
    <mergeCell ref="J10:L10"/>
    <mergeCell ref="V10:Y10"/>
    <mergeCell ref="C11:D11"/>
    <mergeCell ref="J11:L11"/>
    <mergeCell ref="V11:Y11"/>
    <mergeCell ref="T7:T8"/>
    <mergeCell ref="U7:U8"/>
    <mergeCell ref="V7:Y8"/>
    <mergeCell ref="C9:D9"/>
    <mergeCell ref="J9:L9"/>
    <mergeCell ref="V9:Y9"/>
    <mergeCell ref="G7:G8"/>
    <mergeCell ref="H7:H8"/>
    <mergeCell ref="I7:I8"/>
    <mergeCell ref="J7:L8"/>
    <mergeCell ref="M7:M8"/>
    <mergeCell ref="N7:N8"/>
    <mergeCell ref="I5:N6"/>
    <mergeCell ref="O5:P5"/>
    <mergeCell ref="Q5:T6"/>
    <mergeCell ref="U5:Y6"/>
    <mergeCell ref="Z5:Z8"/>
    <mergeCell ref="O6:P6"/>
    <mergeCell ref="O7:O8"/>
    <mergeCell ref="P7:P8"/>
    <mergeCell ref="Q7:R7"/>
    <mergeCell ref="S7:S8"/>
    <mergeCell ref="F4:H4"/>
    <mergeCell ref="I4:J4"/>
    <mergeCell ref="K4:N4"/>
    <mergeCell ref="O4:P4"/>
    <mergeCell ref="Q4:T4"/>
    <mergeCell ref="B5:B41"/>
    <mergeCell ref="C5:D8"/>
    <mergeCell ref="E5:E8"/>
    <mergeCell ref="F5:F8"/>
    <mergeCell ref="G5:H6"/>
    <mergeCell ref="B2:Y2"/>
    <mergeCell ref="B3:E3"/>
    <mergeCell ref="F3:H3"/>
    <mergeCell ref="I3:J3"/>
    <mergeCell ref="K3:N3"/>
    <mergeCell ref="O3:P3"/>
    <mergeCell ref="Q3:T3"/>
    <mergeCell ref="U3:X4"/>
    <mergeCell ref="Y3:Z4"/>
    <mergeCell ref="B4:E4"/>
  </mergeCells>
  <phoneticPr fontId="8"/>
  <dataValidations count="2">
    <dataValidation type="list" allowBlank="1" showInputMessage="1" showErrorMessage="1" sqref="J9:L41" xr:uid="{5FA059BF-4EA0-4CB1-9F58-520639649360}">
      <formula1>INDIRECT(I9)</formula1>
    </dataValidation>
    <dataValidation type="list" errorStyle="warning" allowBlank="1" showInputMessage="1" showErrorMessage="1" error="選択出来ません" sqref="H9:H41" xr:uid="{2EF8F6FC-50B4-461B-B26E-9279B1C371B8}">
      <formula1>INDIRECT(G9)</formula1>
    </dataValidation>
  </dataValidations>
  <printOptions horizontalCentered="1"/>
  <pageMargins left="0.19685039370078741" right="0.19685039370078741" top="0.78740157480314965" bottom="0.19685039370078741" header="0.51181102362204722" footer="0.51181102362204722"/>
  <pageSetup paperSize="9" scale="73" fitToWidth="0" fitToHeight="0" orientation="landscape" copies="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14EE9-B95B-49A2-9706-500CFE728061}">
  <sheetPr>
    <pageSetUpPr fitToPage="1"/>
  </sheetPr>
  <dimension ref="B1:Z43"/>
  <sheetViews>
    <sheetView showGridLines="0" showZeros="0" view="pageBreakPreview" zoomScale="80" zoomScaleNormal="100" zoomScaleSheetLayoutView="80" workbookViewId="0">
      <pane xSplit="4" ySplit="1" topLeftCell="E2" activePane="bottomRight" state="frozen"/>
      <selection pane="topRight"/>
      <selection pane="bottomLeft"/>
      <selection pane="bottomRight"/>
    </sheetView>
  </sheetViews>
  <sheetFormatPr defaultColWidth="9" defaultRowHeight="16.05" customHeight="1"/>
  <cols>
    <col min="1" max="1" width="1.77734375" style="1" customWidth="1"/>
    <col min="2" max="2" width="4.109375" style="1" customWidth="1"/>
    <col min="3" max="3" width="3.21875" style="1" customWidth="1"/>
    <col min="4" max="4" width="3.33203125" style="1" customWidth="1"/>
    <col min="5" max="5" width="6" style="1" customWidth="1"/>
    <col min="6" max="6" width="6.6640625" style="1" customWidth="1"/>
    <col min="7" max="8" width="10.33203125" style="1" customWidth="1"/>
    <col min="9" max="9" width="11.6640625" style="1" customWidth="1"/>
    <col min="10" max="10" width="8.21875" style="1" customWidth="1"/>
    <col min="11" max="11" width="8.109375" style="1" customWidth="1"/>
    <col min="12" max="12" width="3.77734375" style="1" customWidth="1"/>
    <col min="13" max="13" width="12.44140625" style="1" customWidth="1"/>
    <col min="14" max="14" width="15.88671875" style="1" customWidth="1"/>
    <col min="15" max="15" width="14.109375" style="1" customWidth="1"/>
    <col min="16" max="17" width="10" style="1" customWidth="1"/>
    <col min="18" max="18" width="5.44140625" style="1" customWidth="1"/>
    <col min="19" max="19" width="5.109375" style="1" customWidth="1"/>
    <col min="20" max="20" width="4.6640625" style="1" customWidth="1"/>
    <col min="21" max="22" width="6.6640625" style="1" customWidth="1"/>
    <col min="23" max="23" width="4.109375" style="1" customWidth="1"/>
    <col min="24" max="24" width="6.33203125" style="1" customWidth="1"/>
    <col min="25" max="25" width="5" style="1" customWidth="1"/>
    <col min="26" max="26" width="11.44140625" style="1" customWidth="1"/>
    <col min="27" max="27" width="11.21875" style="1" customWidth="1"/>
    <col min="28" max="16384" width="9" style="1"/>
  </cols>
  <sheetData>
    <row r="1" spans="2:26" ht="9.75" customHeight="1">
      <c r="Y1" s="3"/>
      <c r="Z1" s="3"/>
    </row>
    <row r="2" spans="2:26" ht="24.75" customHeight="1">
      <c r="B2" s="283" t="s">
        <v>467</v>
      </c>
      <c r="C2" s="283"/>
      <c r="D2" s="283"/>
      <c r="E2" s="283"/>
      <c r="F2" s="283"/>
      <c r="G2" s="283"/>
      <c r="H2" s="283"/>
      <c r="I2" s="283"/>
      <c r="J2" s="408"/>
      <c r="K2" s="408"/>
      <c r="L2" s="408"/>
      <c r="M2" s="408"/>
      <c r="N2" s="408"/>
      <c r="O2" s="408"/>
      <c r="P2" s="408"/>
      <c r="Q2" s="408"/>
      <c r="R2" s="408"/>
      <c r="S2" s="408"/>
      <c r="T2" s="408"/>
      <c r="U2" s="408"/>
      <c r="V2" s="408"/>
      <c r="W2" s="408"/>
      <c r="X2" s="408"/>
    </row>
    <row r="3" spans="2:26" ht="20.100000000000001" customHeight="1">
      <c r="B3" s="167" t="s">
        <v>8</v>
      </c>
      <c r="C3" s="177"/>
      <c r="D3" s="177"/>
      <c r="E3" s="178"/>
      <c r="F3" s="115" t="s">
        <v>292</v>
      </c>
      <c r="G3" s="116"/>
      <c r="H3" s="116"/>
      <c r="I3" s="117"/>
      <c r="J3" s="144" t="s">
        <v>9</v>
      </c>
      <c r="K3" s="141"/>
      <c r="L3" s="220" t="s">
        <v>294</v>
      </c>
      <c r="M3" s="221"/>
      <c r="N3" s="221"/>
      <c r="O3" s="106" t="s">
        <v>374</v>
      </c>
      <c r="P3" s="108"/>
      <c r="Q3" s="409" t="s">
        <v>310</v>
      </c>
      <c r="R3" s="410"/>
      <c r="S3" s="410"/>
      <c r="T3" s="460"/>
      <c r="U3" s="294" t="s">
        <v>375</v>
      </c>
      <c r="V3" s="295"/>
      <c r="W3" s="295"/>
      <c r="X3" s="296"/>
      <c r="Y3" s="161">
        <v>44861</v>
      </c>
      <c r="Z3" s="163"/>
    </row>
    <row r="4" spans="2:26" ht="20.100000000000001" customHeight="1">
      <c r="B4" s="110" t="s">
        <v>0</v>
      </c>
      <c r="C4" s="111"/>
      <c r="D4" s="111"/>
      <c r="E4" s="112"/>
      <c r="F4" s="119" t="s">
        <v>293</v>
      </c>
      <c r="G4" s="120"/>
      <c r="H4" s="120"/>
      <c r="I4" s="130"/>
      <c r="J4" s="412" t="s">
        <v>1</v>
      </c>
      <c r="K4" s="413"/>
      <c r="L4" s="220" t="s">
        <v>295</v>
      </c>
      <c r="M4" s="221"/>
      <c r="N4" s="221"/>
      <c r="O4" s="106" t="s">
        <v>376</v>
      </c>
      <c r="P4" s="108"/>
      <c r="Q4" s="409" t="s">
        <v>334</v>
      </c>
      <c r="R4" s="410"/>
      <c r="S4" s="410"/>
      <c r="T4" s="460"/>
      <c r="U4" s="414"/>
      <c r="V4" s="415"/>
      <c r="W4" s="415"/>
      <c r="X4" s="416"/>
      <c r="Y4" s="417"/>
      <c r="Z4" s="418"/>
    </row>
    <row r="5" spans="2:26" ht="30" customHeight="1">
      <c r="B5" s="98" t="s">
        <v>377</v>
      </c>
      <c r="C5" s="419" t="s">
        <v>378</v>
      </c>
      <c r="D5" s="420"/>
      <c r="E5" s="421" t="s">
        <v>468</v>
      </c>
      <c r="F5" s="421" t="s">
        <v>380</v>
      </c>
      <c r="G5" s="419" t="s">
        <v>469</v>
      </c>
      <c r="H5" s="461"/>
      <c r="I5" s="462"/>
      <c r="J5" s="167" t="s">
        <v>470</v>
      </c>
      <c r="K5" s="177"/>
      <c r="L5" s="177"/>
      <c r="M5" s="177"/>
      <c r="N5" s="177"/>
      <c r="O5" s="177"/>
      <c r="P5" s="426" t="s">
        <v>377</v>
      </c>
      <c r="Q5" s="428"/>
      <c r="R5" s="422" t="s">
        <v>471</v>
      </c>
      <c r="S5" s="429"/>
      <c r="T5" s="429"/>
      <c r="U5" s="429"/>
      <c r="V5" s="429"/>
      <c r="W5" s="423"/>
      <c r="X5" s="422" t="s">
        <v>386</v>
      </c>
      <c r="Y5" s="429"/>
      <c r="Z5" s="423"/>
    </row>
    <row r="6" spans="2:26" ht="16.5" customHeight="1">
      <c r="B6" s="98"/>
      <c r="C6" s="463"/>
      <c r="D6" s="420"/>
      <c r="E6" s="464"/>
      <c r="F6" s="464"/>
      <c r="G6" s="422" t="s">
        <v>387</v>
      </c>
      <c r="H6" s="423"/>
      <c r="I6" s="309" t="s">
        <v>388</v>
      </c>
      <c r="J6" s="287" t="s">
        <v>472</v>
      </c>
      <c r="K6" s="287"/>
      <c r="L6" s="287"/>
      <c r="M6" s="287"/>
      <c r="N6" s="440" t="s">
        <v>473</v>
      </c>
      <c r="O6" s="440"/>
      <c r="P6" s="309" t="s">
        <v>474</v>
      </c>
      <c r="Q6" s="444"/>
      <c r="R6" s="442" t="s">
        <v>398</v>
      </c>
      <c r="S6" s="309" t="s">
        <v>475</v>
      </c>
      <c r="T6" s="309"/>
      <c r="U6" s="309"/>
      <c r="V6" s="309"/>
      <c r="W6" s="309"/>
      <c r="X6" s="419"/>
      <c r="Y6" s="461"/>
      <c r="Z6" s="462"/>
    </row>
    <row r="7" spans="2:26" ht="16.5" customHeight="1">
      <c r="B7" s="98"/>
      <c r="C7" s="465"/>
      <c r="D7" s="466"/>
      <c r="E7" s="467"/>
      <c r="F7" s="467"/>
      <c r="G7" s="431"/>
      <c r="H7" s="432"/>
      <c r="I7" s="444"/>
      <c r="J7" s="439"/>
      <c r="K7" s="439"/>
      <c r="L7" s="439"/>
      <c r="M7" s="439"/>
      <c r="N7" s="439"/>
      <c r="O7" s="439"/>
      <c r="P7" s="445" t="s">
        <v>400</v>
      </c>
      <c r="Q7" s="445" t="s">
        <v>401</v>
      </c>
      <c r="R7" s="468"/>
      <c r="S7" s="444"/>
      <c r="T7" s="444"/>
      <c r="U7" s="444"/>
      <c r="V7" s="444"/>
      <c r="W7" s="444"/>
      <c r="X7" s="469"/>
      <c r="Y7" s="470"/>
      <c r="Z7" s="471"/>
    </row>
    <row r="8" spans="2:26" ht="16.05" customHeight="1">
      <c r="B8" s="98"/>
      <c r="C8" s="447"/>
      <c r="D8" s="448"/>
      <c r="E8" s="71"/>
      <c r="F8" s="449"/>
      <c r="G8" s="71"/>
      <c r="H8" s="71"/>
      <c r="I8" s="71"/>
      <c r="J8" s="105"/>
      <c r="K8" s="105"/>
      <c r="L8" s="105"/>
      <c r="M8" s="105"/>
      <c r="N8" s="105"/>
      <c r="O8" s="105"/>
      <c r="P8" s="71"/>
      <c r="Q8" s="71"/>
      <c r="R8" s="71"/>
      <c r="S8" s="105"/>
      <c r="T8" s="105"/>
      <c r="U8" s="105"/>
      <c r="V8" s="105"/>
      <c r="W8" s="105"/>
      <c r="X8" s="83"/>
      <c r="Y8" s="171"/>
      <c r="Z8" s="84"/>
    </row>
    <row r="9" spans="2:26" ht="16.05" customHeight="1">
      <c r="B9" s="98"/>
      <c r="C9" s="447"/>
      <c r="D9" s="448"/>
      <c r="E9" s="71"/>
      <c r="F9" s="449"/>
      <c r="G9" s="71"/>
      <c r="H9" s="71"/>
      <c r="I9" s="71"/>
      <c r="J9" s="105"/>
      <c r="K9" s="105"/>
      <c r="L9" s="105"/>
      <c r="M9" s="105"/>
      <c r="N9" s="105"/>
      <c r="O9" s="105"/>
      <c r="P9" s="71"/>
      <c r="Q9" s="71"/>
      <c r="R9" s="71"/>
      <c r="S9" s="105"/>
      <c r="T9" s="105"/>
      <c r="U9" s="105"/>
      <c r="V9" s="105"/>
      <c r="W9" s="105"/>
      <c r="X9" s="83"/>
      <c r="Y9" s="171"/>
      <c r="Z9" s="84"/>
    </row>
    <row r="10" spans="2:26" ht="16.05" customHeight="1">
      <c r="B10" s="98"/>
      <c r="C10" s="447"/>
      <c r="D10" s="448"/>
      <c r="E10" s="71"/>
      <c r="F10" s="449"/>
      <c r="G10" s="71"/>
      <c r="H10" s="71"/>
      <c r="I10" s="71"/>
      <c r="J10" s="105"/>
      <c r="K10" s="105"/>
      <c r="L10" s="105"/>
      <c r="M10" s="105"/>
      <c r="N10" s="105"/>
      <c r="O10" s="105"/>
      <c r="P10" s="71"/>
      <c r="Q10" s="71"/>
      <c r="R10" s="71"/>
      <c r="S10" s="105"/>
      <c r="T10" s="105"/>
      <c r="U10" s="105"/>
      <c r="V10" s="105"/>
      <c r="W10" s="105"/>
      <c r="X10" s="83"/>
      <c r="Y10" s="171"/>
      <c r="Z10" s="84"/>
    </row>
    <row r="11" spans="2:26" ht="16.05" customHeight="1">
      <c r="B11" s="98"/>
      <c r="C11" s="447"/>
      <c r="D11" s="448"/>
      <c r="E11" s="71"/>
      <c r="F11" s="449"/>
      <c r="G11" s="71"/>
      <c r="H11" s="71"/>
      <c r="I11" s="71"/>
      <c r="J11" s="105"/>
      <c r="K11" s="105"/>
      <c r="L11" s="105"/>
      <c r="M11" s="105"/>
      <c r="N11" s="105"/>
      <c r="O11" s="105"/>
      <c r="P11" s="71"/>
      <c r="Q11" s="71"/>
      <c r="R11" s="71"/>
      <c r="S11" s="105"/>
      <c r="T11" s="105"/>
      <c r="U11" s="105"/>
      <c r="V11" s="105"/>
      <c r="W11" s="105"/>
      <c r="X11" s="83"/>
      <c r="Y11" s="171"/>
      <c r="Z11" s="84"/>
    </row>
    <row r="12" spans="2:26" ht="16.05" customHeight="1">
      <c r="B12" s="98"/>
      <c r="C12" s="447"/>
      <c r="D12" s="448"/>
      <c r="E12" s="71"/>
      <c r="F12" s="449"/>
      <c r="G12" s="71"/>
      <c r="H12" s="71"/>
      <c r="I12" s="71"/>
      <c r="J12" s="105"/>
      <c r="K12" s="105"/>
      <c r="L12" s="105"/>
      <c r="M12" s="105"/>
      <c r="N12" s="105"/>
      <c r="O12" s="105"/>
      <c r="P12" s="71"/>
      <c r="Q12" s="71"/>
      <c r="R12" s="71"/>
      <c r="S12" s="105"/>
      <c r="T12" s="105"/>
      <c r="U12" s="105"/>
      <c r="V12" s="105"/>
      <c r="W12" s="105"/>
      <c r="X12" s="83"/>
      <c r="Y12" s="171"/>
      <c r="Z12" s="84"/>
    </row>
    <row r="13" spans="2:26" ht="16.05" customHeight="1">
      <c r="B13" s="98"/>
      <c r="C13" s="447"/>
      <c r="D13" s="448"/>
      <c r="E13" s="71"/>
      <c r="F13" s="449"/>
      <c r="G13" s="71"/>
      <c r="H13" s="71"/>
      <c r="I13" s="71"/>
      <c r="J13" s="105"/>
      <c r="K13" s="105"/>
      <c r="L13" s="105"/>
      <c r="M13" s="105"/>
      <c r="N13" s="105"/>
      <c r="O13" s="105"/>
      <c r="P13" s="71"/>
      <c r="Q13" s="71"/>
      <c r="R13" s="71"/>
      <c r="S13" s="105"/>
      <c r="T13" s="105"/>
      <c r="U13" s="105"/>
      <c r="V13" s="105"/>
      <c r="W13" s="105"/>
      <c r="X13" s="83"/>
      <c r="Y13" s="171"/>
      <c r="Z13" s="84"/>
    </row>
    <row r="14" spans="2:26" ht="16.05" customHeight="1">
      <c r="B14" s="98"/>
      <c r="C14" s="447"/>
      <c r="D14" s="448"/>
      <c r="E14" s="71"/>
      <c r="F14" s="449"/>
      <c r="G14" s="71"/>
      <c r="H14" s="71"/>
      <c r="I14" s="71"/>
      <c r="J14" s="105"/>
      <c r="K14" s="105"/>
      <c r="L14" s="105"/>
      <c r="M14" s="105"/>
      <c r="N14" s="105"/>
      <c r="O14" s="105"/>
      <c r="P14" s="71"/>
      <c r="Q14" s="71"/>
      <c r="R14" s="71"/>
      <c r="S14" s="105"/>
      <c r="T14" s="105"/>
      <c r="U14" s="105"/>
      <c r="V14" s="105"/>
      <c r="W14" s="105"/>
      <c r="X14" s="83"/>
      <c r="Y14" s="171"/>
      <c r="Z14" s="84"/>
    </row>
    <row r="15" spans="2:26" ht="16.05" customHeight="1">
      <c r="B15" s="98"/>
      <c r="C15" s="447"/>
      <c r="D15" s="448"/>
      <c r="E15" s="71"/>
      <c r="F15" s="449"/>
      <c r="G15" s="71"/>
      <c r="H15" s="71"/>
      <c r="I15" s="71"/>
      <c r="J15" s="105"/>
      <c r="K15" s="105"/>
      <c r="L15" s="105"/>
      <c r="M15" s="105"/>
      <c r="N15" s="105"/>
      <c r="O15" s="105"/>
      <c r="P15" s="71"/>
      <c r="Q15" s="71"/>
      <c r="R15" s="71"/>
      <c r="S15" s="105"/>
      <c r="T15" s="105"/>
      <c r="U15" s="105"/>
      <c r="V15" s="105"/>
      <c r="W15" s="105"/>
      <c r="X15" s="83"/>
      <c r="Y15" s="171"/>
      <c r="Z15" s="84"/>
    </row>
    <row r="16" spans="2:26" ht="16.05" customHeight="1">
      <c r="B16" s="98"/>
      <c r="C16" s="447"/>
      <c r="D16" s="448"/>
      <c r="E16" s="71"/>
      <c r="F16" s="449"/>
      <c r="G16" s="71"/>
      <c r="H16" s="71"/>
      <c r="I16" s="71"/>
      <c r="J16" s="105"/>
      <c r="K16" s="105"/>
      <c r="L16" s="105"/>
      <c r="M16" s="105"/>
      <c r="N16" s="105"/>
      <c r="O16" s="105"/>
      <c r="P16" s="71"/>
      <c r="Q16" s="71"/>
      <c r="R16" s="71"/>
      <c r="S16" s="105"/>
      <c r="T16" s="105"/>
      <c r="U16" s="105"/>
      <c r="V16" s="105"/>
      <c r="W16" s="105"/>
      <c r="X16" s="83"/>
      <c r="Y16" s="171"/>
      <c r="Z16" s="84"/>
    </row>
    <row r="17" spans="2:26" ht="16.05" customHeight="1">
      <c r="B17" s="98"/>
      <c r="C17" s="447"/>
      <c r="D17" s="448"/>
      <c r="E17" s="71"/>
      <c r="F17" s="449"/>
      <c r="G17" s="71"/>
      <c r="H17" s="71"/>
      <c r="I17" s="71"/>
      <c r="J17" s="105"/>
      <c r="K17" s="105"/>
      <c r="L17" s="105"/>
      <c r="M17" s="105"/>
      <c r="N17" s="105"/>
      <c r="O17" s="105"/>
      <c r="P17" s="71"/>
      <c r="Q17" s="71"/>
      <c r="R17" s="71"/>
      <c r="S17" s="105"/>
      <c r="T17" s="105"/>
      <c r="U17" s="105"/>
      <c r="V17" s="105"/>
      <c r="W17" s="105"/>
      <c r="X17" s="83"/>
      <c r="Y17" s="171"/>
      <c r="Z17" s="84"/>
    </row>
    <row r="18" spans="2:26" ht="16.05" customHeight="1">
      <c r="B18" s="98"/>
      <c r="C18" s="447"/>
      <c r="D18" s="448"/>
      <c r="E18" s="71"/>
      <c r="F18" s="449"/>
      <c r="G18" s="71"/>
      <c r="H18" s="71"/>
      <c r="I18" s="71"/>
      <c r="J18" s="105"/>
      <c r="K18" s="105"/>
      <c r="L18" s="105"/>
      <c r="M18" s="105"/>
      <c r="N18" s="105"/>
      <c r="O18" s="105"/>
      <c r="P18" s="71"/>
      <c r="Q18" s="71"/>
      <c r="R18" s="71"/>
      <c r="S18" s="105"/>
      <c r="T18" s="105"/>
      <c r="U18" s="105"/>
      <c r="V18" s="105"/>
      <c r="W18" s="105"/>
      <c r="X18" s="83"/>
      <c r="Y18" s="171"/>
      <c r="Z18" s="84"/>
    </row>
    <row r="19" spans="2:26" ht="16.05" customHeight="1">
      <c r="B19" s="98"/>
      <c r="C19" s="447"/>
      <c r="D19" s="448"/>
      <c r="E19" s="71"/>
      <c r="F19" s="449"/>
      <c r="G19" s="71"/>
      <c r="H19" s="71"/>
      <c r="I19" s="71"/>
      <c r="J19" s="105"/>
      <c r="K19" s="105"/>
      <c r="L19" s="105"/>
      <c r="M19" s="105"/>
      <c r="N19" s="105"/>
      <c r="O19" s="105"/>
      <c r="P19" s="71"/>
      <c r="Q19" s="71"/>
      <c r="R19" s="71"/>
      <c r="S19" s="105"/>
      <c r="T19" s="105"/>
      <c r="U19" s="105"/>
      <c r="V19" s="105"/>
      <c r="W19" s="105"/>
      <c r="X19" s="83"/>
      <c r="Y19" s="171"/>
      <c r="Z19" s="84"/>
    </row>
    <row r="20" spans="2:26" ht="16.05" customHeight="1">
      <c r="B20" s="98"/>
      <c r="C20" s="447"/>
      <c r="D20" s="448"/>
      <c r="E20" s="71"/>
      <c r="F20" s="449"/>
      <c r="G20" s="71"/>
      <c r="H20" s="71"/>
      <c r="I20" s="71"/>
      <c r="J20" s="105"/>
      <c r="K20" s="105"/>
      <c r="L20" s="105"/>
      <c r="M20" s="105"/>
      <c r="N20" s="105"/>
      <c r="O20" s="105"/>
      <c r="P20" s="71"/>
      <c r="Q20" s="71"/>
      <c r="R20" s="71"/>
      <c r="S20" s="105"/>
      <c r="T20" s="105"/>
      <c r="U20" s="105"/>
      <c r="V20" s="105"/>
      <c r="W20" s="105"/>
      <c r="X20" s="83"/>
      <c r="Y20" s="171"/>
      <c r="Z20" s="84"/>
    </row>
    <row r="21" spans="2:26" ht="16.05" customHeight="1">
      <c r="B21" s="98"/>
      <c r="C21" s="447"/>
      <c r="D21" s="448"/>
      <c r="E21" s="71"/>
      <c r="F21" s="449"/>
      <c r="G21" s="71"/>
      <c r="H21" s="71"/>
      <c r="I21" s="71"/>
      <c r="J21" s="105"/>
      <c r="K21" s="105"/>
      <c r="L21" s="105"/>
      <c r="M21" s="105"/>
      <c r="N21" s="105"/>
      <c r="O21" s="105"/>
      <c r="P21" s="71"/>
      <c r="Q21" s="71"/>
      <c r="R21" s="71"/>
      <c r="S21" s="105"/>
      <c r="T21" s="105"/>
      <c r="U21" s="105"/>
      <c r="V21" s="105"/>
      <c r="W21" s="105"/>
      <c r="X21" s="83"/>
      <c r="Y21" s="171"/>
      <c r="Z21" s="84"/>
    </row>
    <row r="22" spans="2:26" ht="16.05" customHeight="1">
      <c r="B22" s="98"/>
      <c r="C22" s="447"/>
      <c r="D22" s="448"/>
      <c r="E22" s="71"/>
      <c r="F22" s="449"/>
      <c r="G22" s="71"/>
      <c r="H22" s="71"/>
      <c r="I22" s="71"/>
      <c r="J22" s="105"/>
      <c r="K22" s="105"/>
      <c r="L22" s="105"/>
      <c r="M22" s="105"/>
      <c r="N22" s="105"/>
      <c r="O22" s="105"/>
      <c r="P22" s="71"/>
      <c r="Q22" s="71"/>
      <c r="R22" s="71"/>
      <c r="S22" s="105"/>
      <c r="T22" s="105"/>
      <c r="U22" s="105"/>
      <c r="V22" s="105"/>
      <c r="W22" s="105"/>
      <c r="X22" s="83"/>
      <c r="Y22" s="171"/>
      <c r="Z22" s="84"/>
    </row>
    <row r="23" spans="2:26" ht="16.05" customHeight="1">
      <c r="B23" s="98"/>
      <c r="C23" s="447"/>
      <c r="D23" s="448"/>
      <c r="E23" s="71"/>
      <c r="F23" s="449"/>
      <c r="G23" s="71"/>
      <c r="H23" s="71"/>
      <c r="I23" s="71"/>
      <c r="J23" s="105"/>
      <c r="K23" s="105"/>
      <c r="L23" s="105"/>
      <c r="M23" s="105"/>
      <c r="N23" s="105"/>
      <c r="O23" s="105"/>
      <c r="P23" s="71"/>
      <c r="Q23" s="71"/>
      <c r="R23" s="71"/>
      <c r="S23" s="105"/>
      <c r="T23" s="105"/>
      <c r="U23" s="105"/>
      <c r="V23" s="105"/>
      <c r="W23" s="105"/>
      <c r="X23" s="83"/>
      <c r="Y23" s="171"/>
      <c r="Z23" s="84"/>
    </row>
    <row r="24" spans="2:26" ht="16.05" customHeight="1">
      <c r="B24" s="98"/>
      <c r="C24" s="447"/>
      <c r="D24" s="448"/>
      <c r="E24" s="71"/>
      <c r="F24" s="449"/>
      <c r="G24" s="71"/>
      <c r="H24" s="71"/>
      <c r="I24" s="71"/>
      <c r="J24" s="105"/>
      <c r="K24" s="105"/>
      <c r="L24" s="105"/>
      <c r="M24" s="105"/>
      <c r="N24" s="105"/>
      <c r="O24" s="105"/>
      <c r="P24" s="71"/>
      <c r="Q24" s="71"/>
      <c r="R24" s="71"/>
      <c r="S24" s="105"/>
      <c r="T24" s="105"/>
      <c r="U24" s="105"/>
      <c r="V24" s="105"/>
      <c r="W24" s="105"/>
      <c r="X24" s="83"/>
      <c r="Y24" s="171"/>
      <c r="Z24" s="84"/>
    </row>
    <row r="25" spans="2:26" ht="16.05" customHeight="1">
      <c r="B25" s="98"/>
      <c r="C25" s="447"/>
      <c r="D25" s="448"/>
      <c r="E25" s="71"/>
      <c r="F25" s="449"/>
      <c r="G25" s="71"/>
      <c r="H25" s="71"/>
      <c r="I25" s="71"/>
      <c r="J25" s="105"/>
      <c r="K25" s="105"/>
      <c r="L25" s="105"/>
      <c r="M25" s="105"/>
      <c r="N25" s="105"/>
      <c r="O25" s="105"/>
      <c r="P25" s="71"/>
      <c r="Q25" s="71"/>
      <c r="R25" s="71"/>
      <c r="S25" s="105"/>
      <c r="T25" s="105"/>
      <c r="U25" s="105"/>
      <c r="V25" s="105"/>
      <c r="W25" s="105"/>
      <c r="X25" s="83"/>
      <c r="Y25" s="171"/>
      <c r="Z25" s="84"/>
    </row>
    <row r="26" spans="2:26" ht="16.05" customHeight="1">
      <c r="B26" s="98"/>
      <c r="C26" s="447"/>
      <c r="D26" s="448"/>
      <c r="E26" s="71"/>
      <c r="F26" s="449"/>
      <c r="G26" s="71"/>
      <c r="H26" s="71"/>
      <c r="I26" s="71"/>
      <c r="J26" s="105"/>
      <c r="K26" s="105"/>
      <c r="L26" s="105"/>
      <c r="M26" s="105"/>
      <c r="N26" s="105"/>
      <c r="O26" s="105"/>
      <c r="P26" s="71"/>
      <c r="Q26" s="71"/>
      <c r="R26" s="71"/>
      <c r="S26" s="105"/>
      <c r="T26" s="105"/>
      <c r="U26" s="105"/>
      <c r="V26" s="105"/>
      <c r="W26" s="105"/>
      <c r="X26" s="83"/>
      <c r="Y26" s="171"/>
      <c r="Z26" s="84"/>
    </row>
    <row r="27" spans="2:26" ht="16.05" customHeight="1">
      <c r="B27" s="98"/>
      <c r="C27" s="447"/>
      <c r="D27" s="448"/>
      <c r="E27" s="71"/>
      <c r="F27" s="449"/>
      <c r="G27" s="71"/>
      <c r="H27" s="71"/>
      <c r="I27" s="71"/>
      <c r="J27" s="105"/>
      <c r="K27" s="105"/>
      <c r="L27" s="105"/>
      <c r="M27" s="105"/>
      <c r="N27" s="105"/>
      <c r="O27" s="105"/>
      <c r="P27" s="71"/>
      <c r="Q27" s="71"/>
      <c r="R27" s="71"/>
      <c r="S27" s="105"/>
      <c r="T27" s="105"/>
      <c r="U27" s="105"/>
      <c r="V27" s="105"/>
      <c r="W27" s="105"/>
      <c r="X27" s="83"/>
      <c r="Y27" s="171"/>
      <c r="Z27" s="84"/>
    </row>
    <row r="28" spans="2:26" ht="16.05" customHeight="1">
      <c r="B28" s="98"/>
      <c r="C28" s="447"/>
      <c r="D28" s="448"/>
      <c r="E28" s="71"/>
      <c r="F28" s="449"/>
      <c r="G28" s="71"/>
      <c r="H28" s="71"/>
      <c r="I28" s="71"/>
      <c r="J28" s="105"/>
      <c r="K28" s="105"/>
      <c r="L28" s="105"/>
      <c r="M28" s="105"/>
      <c r="N28" s="105"/>
      <c r="O28" s="105"/>
      <c r="P28" s="71"/>
      <c r="Q28" s="71"/>
      <c r="R28" s="71"/>
      <c r="S28" s="105"/>
      <c r="T28" s="105"/>
      <c r="U28" s="105"/>
      <c r="V28" s="105"/>
      <c r="W28" s="105"/>
      <c r="X28" s="83"/>
      <c r="Y28" s="171"/>
      <c r="Z28" s="84"/>
    </row>
    <row r="29" spans="2:26" ht="16.05" customHeight="1">
      <c r="B29" s="98"/>
      <c r="C29" s="447"/>
      <c r="D29" s="448"/>
      <c r="E29" s="71"/>
      <c r="F29" s="449"/>
      <c r="G29" s="71"/>
      <c r="H29" s="71"/>
      <c r="I29" s="71"/>
      <c r="J29" s="105"/>
      <c r="K29" s="105"/>
      <c r="L29" s="105"/>
      <c r="M29" s="105"/>
      <c r="N29" s="105"/>
      <c r="O29" s="105"/>
      <c r="P29" s="71"/>
      <c r="Q29" s="71"/>
      <c r="R29" s="71"/>
      <c r="S29" s="105"/>
      <c r="T29" s="105"/>
      <c r="U29" s="105"/>
      <c r="V29" s="105"/>
      <c r="W29" s="105"/>
      <c r="X29" s="83"/>
      <c r="Y29" s="171"/>
      <c r="Z29" s="84"/>
    </row>
    <row r="30" spans="2:26" ht="16.05" customHeight="1">
      <c r="B30" s="98"/>
      <c r="C30" s="447"/>
      <c r="D30" s="448"/>
      <c r="E30" s="71"/>
      <c r="F30" s="449"/>
      <c r="G30" s="71"/>
      <c r="H30" s="71"/>
      <c r="I30" s="71"/>
      <c r="J30" s="105"/>
      <c r="K30" s="105"/>
      <c r="L30" s="105"/>
      <c r="M30" s="105"/>
      <c r="N30" s="105"/>
      <c r="O30" s="105"/>
      <c r="P30" s="71"/>
      <c r="Q30" s="71"/>
      <c r="R30" s="71"/>
      <c r="S30" s="105"/>
      <c r="T30" s="105"/>
      <c r="U30" s="105"/>
      <c r="V30" s="105"/>
      <c r="W30" s="105"/>
      <c r="X30" s="83"/>
      <c r="Y30" s="171"/>
      <c r="Z30" s="84"/>
    </row>
    <row r="31" spans="2:26" ht="16.05" customHeight="1">
      <c r="B31" s="98"/>
      <c r="C31" s="447"/>
      <c r="D31" s="448"/>
      <c r="E31" s="71"/>
      <c r="F31" s="449"/>
      <c r="G31" s="71"/>
      <c r="H31" s="71"/>
      <c r="I31" s="71"/>
      <c r="J31" s="105"/>
      <c r="K31" s="105"/>
      <c r="L31" s="105"/>
      <c r="M31" s="105"/>
      <c r="N31" s="105"/>
      <c r="O31" s="105"/>
      <c r="P31" s="71"/>
      <c r="Q31" s="71"/>
      <c r="R31" s="71"/>
      <c r="S31" s="105"/>
      <c r="T31" s="105"/>
      <c r="U31" s="105"/>
      <c r="V31" s="105"/>
      <c r="W31" s="105"/>
      <c r="X31" s="83"/>
      <c r="Y31" s="171"/>
      <c r="Z31" s="84"/>
    </row>
    <row r="32" spans="2:26" ht="16.05" customHeight="1">
      <c r="B32" s="98"/>
      <c r="C32" s="447"/>
      <c r="D32" s="448"/>
      <c r="E32" s="71"/>
      <c r="F32" s="449"/>
      <c r="G32" s="71"/>
      <c r="H32" s="71"/>
      <c r="I32" s="71"/>
      <c r="J32" s="105"/>
      <c r="K32" s="105"/>
      <c r="L32" s="105"/>
      <c r="M32" s="105"/>
      <c r="N32" s="105"/>
      <c r="O32" s="105"/>
      <c r="P32" s="71"/>
      <c r="Q32" s="71"/>
      <c r="R32" s="71"/>
      <c r="S32" s="105"/>
      <c r="T32" s="105"/>
      <c r="U32" s="105"/>
      <c r="V32" s="105"/>
      <c r="W32" s="105"/>
      <c r="X32" s="83"/>
      <c r="Y32" s="171"/>
      <c r="Z32" s="84"/>
    </row>
    <row r="33" spans="2:26" ht="16.05" customHeight="1">
      <c r="B33" s="98"/>
      <c r="C33" s="447"/>
      <c r="D33" s="448"/>
      <c r="E33" s="71"/>
      <c r="F33" s="449"/>
      <c r="G33" s="71"/>
      <c r="H33" s="71"/>
      <c r="I33" s="71"/>
      <c r="J33" s="105"/>
      <c r="K33" s="105"/>
      <c r="L33" s="105"/>
      <c r="M33" s="105"/>
      <c r="N33" s="105"/>
      <c r="O33" s="105"/>
      <c r="P33" s="71"/>
      <c r="Q33" s="71"/>
      <c r="R33" s="71"/>
      <c r="S33" s="105"/>
      <c r="T33" s="105"/>
      <c r="U33" s="105"/>
      <c r="V33" s="105"/>
      <c r="W33" s="105"/>
      <c r="X33" s="83"/>
      <c r="Y33" s="171"/>
      <c r="Z33" s="84"/>
    </row>
    <row r="34" spans="2:26" ht="16.05" customHeight="1">
      <c r="B34" s="98"/>
      <c r="C34" s="447"/>
      <c r="D34" s="448"/>
      <c r="E34" s="71"/>
      <c r="F34" s="449"/>
      <c r="G34" s="71"/>
      <c r="H34" s="71"/>
      <c r="I34" s="71"/>
      <c r="J34" s="105"/>
      <c r="K34" s="105"/>
      <c r="L34" s="105"/>
      <c r="M34" s="105"/>
      <c r="N34" s="105"/>
      <c r="O34" s="105"/>
      <c r="P34" s="71"/>
      <c r="Q34" s="71"/>
      <c r="R34" s="71"/>
      <c r="S34" s="105"/>
      <c r="T34" s="105"/>
      <c r="U34" s="105"/>
      <c r="V34" s="105"/>
      <c r="W34" s="105"/>
      <c r="X34" s="83"/>
      <c r="Y34" s="171"/>
      <c r="Z34" s="84"/>
    </row>
    <row r="35" spans="2:26" ht="16.05" customHeight="1">
      <c r="B35" s="98"/>
      <c r="C35" s="447"/>
      <c r="D35" s="448"/>
      <c r="E35" s="71"/>
      <c r="F35" s="449"/>
      <c r="G35" s="71"/>
      <c r="H35" s="71"/>
      <c r="I35" s="71"/>
      <c r="J35" s="105"/>
      <c r="K35" s="105"/>
      <c r="L35" s="105"/>
      <c r="M35" s="105"/>
      <c r="N35" s="105"/>
      <c r="O35" s="105"/>
      <c r="P35" s="71"/>
      <c r="Q35" s="71"/>
      <c r="R35" s="71"/>
      <c r="S35" s="105"/>
      <c r="T35" s="105"/>
      <c r="U35" s="105"/>
      <c r="V35" s="105"/>
      <c r="W35" s="105"/>
      <c r="X35" s="83"/>
      <c r="Y35" s="171"/>
      <c r="Z35" s="84"/>
    </row>
    <row r="36" spans="2:26" ht="16.05" customHeight="1">
      <c r="B36" s="98"/>
      <c r="C36" s="447"/>
      <c r="D36" s="448"/>
      <c r="E36" s="71"/>
      <c r="F36" s="449"/>
      <c r="G36" s="71"/>
      <c r="H36" s="71"/>
      <c r="I36" s="71"/>
      <c r="J36" s="105"/>
      <c r="K36" s="105"/>
      <c r="L36" s="105"/>
      <c r="M36" s="105"/>
      <c r="N36" s="105"/>
      <c r="O36" s="105"/>
      <c r="P36" s="71"/>
      <c r="Q36" s="71"/>
      <c r="R36" s="71"/>
      <c r="S36" s="105"/>
      <c r="T36" s="105"/>
      <c r="U36" s="105"/>
      <c r="V36" s="105"/>
      <c r="W36" s="105"/>
      <c r="X36" s="83"/>
      <c r="Y36" s="171"/>
      <c r="Z36" s="84"/>
    </row>
    <row r="37" spans="2:26" ht="16.05" customHeight="1">
      <c r="B37" s="98"/>
      <c r="C37" s="447"/>
      <c r="D37" s="448"/>
      <c r="E37" s="71"/>
      <c r="F37" s="449"/>
      <c r="G37" s="71"/>
      <c r="H37" s="71"/>
      <c r="I37" s="71"/>
      <c r="J37" s="105"/>
      <c r="K37" s="105"/>
      <c r="L37" s="105"/>
      <c r="M37" s="105"/>
      <c r="N37" s="105"/>
      <c r="O37" s="105"/>
      <c r="P37" s="71"/>
      <c r="Q37" s="71"/>
      <c r="R37" s="71"/>
      <c r="S37" s="105"/>
      <c r="T37" s="105"/>
      <c r="U37" s="105"/>
      <c r="V37" s="105"/>
      <c r="W37" s="105"/>
      <c r="X37" s="83"/>
      <c r="Y37" s="171"/>
      <c r="Z37" s="84"/>
    </row>
    <row r="38" spans="2:26" ht="16.05" customHeight="1">
      <c r="B38" s="175"/>
      <c r="C38" s="447"/>
      <c r="D38" s="448"/>
      <c r="E38" s="71"/>
      <c r="F38" s="449"/>
      <c r="G38" s="71"/>
      <c r="H38" s="71"/>
      <c r="I38" s="71"/>
      <c r="J38" s="105"/>
      <c r="K38" s="105"/>
      <c r="L38" s="105"/>
      <c r="M38" s="105"/>
      <c r="N38" s="105"/>
      <c r="O38" s="105"/>
      <c r="P38" s="71"/>
      <c r="Q38" s="71"/>
      <c r="R38" s="71"/>
      <c r="S38" s="105"/>
      <c r="T38" s="105"/>
      <c r="U38" s="105"/>
      <c r="V38" s="105"/>
      <c r="W38" s="105"/>
      <c r="X38" s="83"/>
      <c r="Y38" s="171"/>
      <c r="Z38" s="84"/>
    </row>
    <row r="39" spans="2:26" ht="16.05" customHeight="1">
      <c r="B39" s="452"/>
      <c r="C39" s="1" t="s">
        <v>476</v>
      </c>
      <c r="D39" s="7"/>
      <c r="F39" s="7"/>
      <c r="G39" s="41"/>
      <c r="H39" s="41"/>
      <c r="I39" s="41"/>
      <c r="J39" s="41"/>
      <c r="K39" s="41"/>
      <c r="L39" s="41"/>
      <c r="M39" s="41"/>
      <c r="N39" s="41"/>
      <c r="O39" s="41"/>
      <c r="P39" s="41"/>
      <c r="Q39" s="41"/>
      <c r="R39" s="7"/>
      <c r="S39" s="41"/>
      <c r="T39" s="41"/>
      <c r="U39" s="41"/>
      <c r="V39" s="41"/>
      <c r="W39" s="41"/>
      <c r="X39" s="7"/>
      <c r="Y39" s="7"/>
      <c r="Z39" s="7"/>
    </row>
    <row r="40" spans="2:26" ht="16.05" customHeight="1">
      <c r="B40" s="452"/>
      <c r="C40" s="456" t="s">
        <v>477</v>
      </c>
      <c r="D40" s="7"/>
      <c r="F40" s="7"/>
      <c r="G40" s="41"/>
      <c r="H40" s="41"/>
      <c r="I40" s="41"/>
      <c r="J40" s="41"/>
      <c r="K40" s="41"/>
      <c r="L40" s="41"/>
      <c r="M40" s="41"/>
      <c r="N40" s="41"/>
      <c r="O40" s="41"/>
      <c r="P40" s="41"/>
      <c r="Q40" s="41"/>
      <c r="R40" s="7"/>
      <c r="S40" s="41"/>
      <c r="T40" s="41"/>
      <c r="U40" s="41"/>
      <c r="V40" s="41"/>
      <c r="W40" s="41"/>
      <c r="X40" s="7"/>
      <c r="Y40" s="7"/>
      <c r="Z40" s="7"/>
    </row>
    <row r="41" spans="2:26" ht="16.05" customHeight="1">
      <c r="C41" s="3" t="s">
        <v>478</v>
      </c>
    </row>
    <row r="42" spans="2:26" ht="16.05" customHeight="1">
      <c r="C42" s="3" t="s">
        <v>479</v>
      </c>
    </row>
    <row r="43" spans="2:26" ht="16.05" customHeight="1">
      <c r="C43" s="66" t="s">
        <v>282</v>
      </c>
    </row>
  </sheetData>
  <mergeCells count="186">
    <mergeCell ref="C38:D38"/>
    <mergeCell ref="J38:M38"/>
    <mergeCell ref="N38:O38"/>
    <mergeCell ref="S38:W38"/>
    <mergeCell ref="X38:Z38"/>
    <mergeCell ref="C36:D36"/>
    <mergeCell ref="J36:M36"/>
    <mergeCell ref="N36:O36"/>
    <mergeCell ref="S36:W36"/>
    <mergeCell ref="X36:Z36"/>
    <mergeCell ref="C37:D37"/>
    <mergeCell ref="J37:M37"/>
    <mergeCell ref="N37:O37"/>
    <mergeCell ref="S37:W37"/>
    <mergeCell ref="X37:Z37"/>
    <mergeCell ref="C34:D34"/>
    <mergeCell ref="J34:M34"/>
    <mergeCell ref="N34:O34"/>
    <mergeCell ref="S34:W34"/>
    <mergeCell ref="X34:Z34"/>
    <mergeCell ref="C35:D35"/>
    <mergeCell ref="J35:M35"/>
    <mergeCell ref="N35:O35"/>
    <mergeCell ref="S35:W35"/>
    <mergeCell ref="X35:Z35"/>
    <mergeCell ref="C32:D32"/>
    <mergeCell ref="J32:M32"/>
    <mergeCell ref="N32:O32"/>
    <mergeCell ref="S32:W32"/>
    <mergeCell ref="X32:Z32"/>
    <mergeCell ref="C33:D33"/>
    <mergeCell ref="J33:M33"/>
    <mergeCell ref="N33:O33"/>
    <mergeCell ref="S33:W33"/>
    <mergeCell ref="X33:Z33"/>
    <mergeCell ref="C30:D30"/>
    <mergeCell ref="J30:M30"/>
    <mergeCell ref="N30:O30"/>
    <mergeCell ref="S30:W30"/>
    <mergeCell ref="X30:Z30"/>
    <mergeCell ref="C31:D31"/>
    <mergeCell ref="J31:M31"/>
    <mergeCell ref="N31:O31"/>
    <mergeCell ref="S31:W31"/>
    <mergeCell ref="X31:Z31"/>
    <mergeCell ref="C28:D28"/>
    <mergeCell ref="J28:M28"/>
    <mergeCell ref="N28:O28"/>
    <mergeCell ref="S28:W28"/>
    <mergeCell ref="X28:Z28"/>
    <mergeCell ref="C29:D29"/>
    <mergeCell ref="J29:M29"/>
    <mergeCell ref="N29:O29"/>
    <mergeCell ref="S29:W29"/>
    <mergeCell ref="X29:Z29"/>
    <mergeCell ref="C26:D26"/>
    <mergeCell ref="J26:M26"/>
    <mergeCell ref="N26:O26"/>
    <mergeCell ref="S26:W26"/>
    <mergeCell ref="X26:Z26"/>
    <mergeCell ref="C27:D27"/>
    <mergeCell ref="J27:M27"/>
    <mergeCell ref="N27:O27"/>
    <mergeCell ref="S27:W27"/>
    <mergeCell ref="X27:Z27"/>
    <mergeCell ref="C24:D24"/>
    <mergeCell ref="J24:M24"/>
    <mergeCell ref="N24:O24"/>
    <mergeCell ref="S24:W24"/>
    <mergeCell ref="X24:Z24"/>
    <mergeCell ref="C25:D25"/>
    <mergeCell ref="J25:M25"/>
    <mergeCell ref="N25:O25"/>
    <mergeCell ref="S25:W25"/>
    <mergeCell ref="X25:Z25"/>
    <mergeCell ref="C22:D22"/>
    <mergeCell ref="J22:M22"/>
    <mergeCell ref="N22:O22"/>
    <mergeCell ref="S22:W22"/>
    <mergeCell ref="X22:Z22"/>
    <mergeCell ref="C23:D23"/>
    <mergeCell ref="J23:M23"/>
    <mergeCell ref="N23:O23"/>
    <mergeCell ref="S23:W23"/>
    <mergeCell ref="X23:Z23"/>
    <mergeCell ref="C20:D20"/>
    <mergeCell ref="J20:M20"/>
    <mergeCell ref="N20:O20"/>
    <mergeCell ref="S20:W20"/>
    <mergeCell ref="X20:Z20"/>
    <mergeCell ref="C21:D21"/>
    <mergeCell ref="J21:M21"/>
    <mergeCell ref="N21:O21"/>
    <mergeCell ref="S21:W21"/>
    <mergeCell ref="X21:Z21"/>
    <mergeCell ref="C18:D18"/>
    <mergeCell ref="J18:M18"/>
    <mergeCell ref="N18:O18"/>
    <mergeCell ref="S18:W18"/>
    <mergeCell ref="X18:Z18"/>
    <mergeCell ref="C19:D19"/>
    <mergeCell ref="J19:M19"/>
    <mergeCell ref="N19:O19"/>
    <mergeCell ref="S19:W19"/>
    <mergeCell ref="X19:Z19"/>
    <mergeCell ref="C16:D16"/>
    <mergeCell ref="J16:M16"/>
    <mergeCell ref="N16:O16"/>
    <mergeCell ref="S16:W16"/>
    <mergeCell ref="X16:Z16"/>
    <mergeCell ref="C17:D17"/>
    <mergeCell ref="J17:M17"/>
    <mergeCell ref="N17:O17"/>
    <mergeCell ref="S17:W17"/>
    <mergeCell ref="X17:Z17"/>
    <mergeCell ref="C14:D14"/>
    <mergeCell ref="J14:M14"/>
    <mergeCell ref="N14:O14"/>
    <mergeCell ref="S14:W14"/>
    <mergeCell ref="X14:Z14"/>
    <mergeCell ref="C15:D15"/>
    <mergeCell ref="J15:M15"/>
    <mergeCell ref="N15:O15"/>
    <mergeCell ref="S15:W15"/>
    <mergeCell ref="X15:Z15"/>
    <mergeCell ref="C12:D12"/>
    <mergeCell ref="J12:M12"/>
    <mergeCell ref="N12:O12"/>
    <mergeCell ref="S12:W12"/>
    <mergeCell ref="X12:Z12"/>
    <mergeCell ref="C13:D13"/>
    <mergeCell ref="J13:M13"/>
    <mergeCell ref="N13:O13"/>
    <mergeCell ref="S13:W13"/>
    <mergeCell ref="X13:Z13"/>
    <mergeCell ref="J10:M10"/>
    <mergeCell ref="N10:O10"/>
    <mergeCell ref="S10:W10"/>
    <mergeCell ref="X10:Z10"/>
    <mergeCell ref="C11:D11"/>
    <mergeCell ref="J11:M11"/>
    <mergeCell ref="N11:O11"/>
    <mergeCell ref="S11:W11"/>
    <mergeCell ref="X11:Z11"/>
    <mergeCell ref="S8:W8"/>
    <mergeCell ref="X8:Z8"/>
    <mergeCell ref="C9:D9"/>
    <mergeCell ref="J9:M9"/>
    <mergeCell ref="N9:O9"/>
    <mergeCell ref="S9:W9"/>
    <mergeCell ref="X9:Z9"/>
    <mergeCell ref="P5:Q5"/>
    <mergeCell ref="R5:W5"/>
    <mergeCell ref="X5:Z6"/>
    <mergeCell ref="G6:H7"/>
    <mergeCell ref="I6:I7"/>
    <mergeCell ref="J6:M7"/>
    <mergeCell ref="N6:O7"/>
    <mergeCell ref="P6:Q6"/>
    <mergeCell ref="R6:R7"/>
    <mergeCell ref="S6:W7"/>
    <mergeCell ref="B5:B38"/>
    <mergeCell ref="C5:D7"/>
    <mergeCell ref="E5:E7"/>
    <mergeCell ref="F5:F7"/>
    <mergeCell ref="G5:I5"/>
    <mergeCell ref="J5:O5"/>
    <mergeCell ref="C8:D8"/>
    <mergeCell ref="J8:M8"/>
    <mergeCell ref="N8:O8"/>
    <mergeCell ref="C10:D10"/>
    <mergeCell ref="Y3:Z4"/>
    <mergeCell ref="B4:E4"/>
    <mergeCell ref="F4:I4"/>
    <mergeCell ref="J4:K4"/>
    <mergeCell ref="L4:N4"/>
    <mergeCell ref="O4:P4"/>
    <mergeCell ref="Q4:T4"/>
    <mergeCell ref="B2:X2"/>
    <mergeCell ref="B3:E3"/>
    <mergeCell ref="F3:I3"/>
    <mergeCell ref="J3:K3"/>
    <mergeCell ref="L3:N3"/>
    <mergeCell ref="O3:P3"/>
    <mergeCell ref="Q3:T3"/>
    <mergeCell ref="U3:X4"/>
  </mergeCells>
  <phoneticPr fontId="8"/>
  <dataValidations count="3">
    <dataValidation type="list" allowBlank="1" showInputMessage="1" showErrorMessage="1" sqref="H8:H38" xr:uid="{804A0AF5-10C8-410D-A82C-E1A8EE4C9832}">
      <formula1>INDIRECT(G8)</formula1>
    </dataValidation>
    <dataValidation type="list" showInputMessage="1" showErrorMessage="1" sqref="G39:H40" xr:uid="{9F72B999-E1A9-43F7-9731-BAC2D935B24C}">
      <formula1>部位本体</formula1>
    </dataValidation>
    <dataValidation type="list" allowBlank="1" showInputMessage="1" showErrorMessage="1" sqref="E39:E40" xr:uid="{A4B34740-0F0B-4EF2-B9D5-2887E8668917}">
      <formula1>個数</formula1>
    </dataValidation>
  </dataValidations>
  <printOptions horizontalCentered="1"/>
  <pageMargins left="0.19685039370078741" right="0.19685039370078741" top="0.78740157480314965" bottom="0.19685039370078741" header="0.51181102362204722" footer="0.51181102362204722"/>
  <pageSetup paperSize="9" scale="74" fitToHeight="0" orientation="landscape" copies="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835DB-4554-4EDA-9F4E-E246201DFD0B}">
  <dimension ref="B1:AB23"/>
  <sheetViews>
    <sheetView showGridLines="0" showZeros="0" view="pageBreakPreview" zoomScaleNormal="100" zoomScaleSheetLayoutView="100" workbookViewId="0">
      <pane xSplit="4" ySplit="6" topLeftCell="E7" activePane="bottomRight" state="frozen"/>
      <selection pane="topRight"/>
      <selection pane="bottomLeft"/>
      <selection pane="bottomRight"/>
    </sheetView>
  </sheetViews>
  <sheetFormatPr defaultColWidth="5.6640625" defaultRowHeight="16.05" customHeight="1"/>
  <cols>
    <col min="1" max="1" width="2.77734375" style="1" customWidth="1"/>
    <col min="2" max="2" width="4.109375" style="1" customWidth="1"/>
    <col min="3" max="29" width="5.6640625" style="1" customWidth="1"/>
    <col min="30" max="16384" width="5.6640625" style="1"/>
  </cols>
  <sheetData>
    <row r="1" spans="2:28" ht="9.75" customHeight="1"/>
    <row r="2" spans="2:28" ht="24.75" customHeight="1">
      <c r="B2" s="408" t="s">
        <v>480</v>
      </c>
      <c r="C2" s="408"/>
      <c r="D2" s="408"/>
      <c r="E2" s="283"/>
      <c r="F2" s="283"/>
      <c r="G2" s="283"/>
      <c r="H2" s="408"/>
      <c r="I2" s="408"/>
      <c r="J2" s="408"/>
      <c r="K2" s="408"/>
      <c r="L2" s="408"/>
      <c r="M2" s="408"/>
      <c r="N2" s="408"/>
      <c r="O2" s="408"/>
      <c r="P2" s="408"/>
      <c r="Q2" s="408"/>
      <c r="R2" s="408"/>
      <c r="S2" s="408"/>
      <c r="T2" s="408"/>
      <c r="U2" s="408"/>
      <c r="V2" s="408"/>
      <c r="W2" s="408"/>
      <c r="X2" s="408"/>
      <c r="Y2" s="408"/>
      <c r="Z2" s="408"/>
    </row>
    <row r="3" spans="2:28" ht="20.100000000000001" customHeight="1">
      <c r="B3" s="472" t="s">
        <v>8</v>
      </c>
      <c r="C3" s="472"/>
      <c r="D3" s="167"/>
      <c r="E3" s="115" t="s">
        <v>292</v>
      </c>
      <c r="F3" s="116"/>
      <c r="G3" s="117"/>
      <c r="H3" s="141" t="s">
        <v>9</v>
      </c>
      <c r="I3" s="287"/>
      <c r="J3" s="288" t="s">
        <v>294</v>
      </c>
      <c r="K3" s="288"/>
      <c r="L3" s="288"/>
      <c r="M3" s="106" t="s">
        <v>374</v>
      </c>
      <c r="N3" s="107"/>
      <c r="O3" s="107"/>
      <c r="P3" s="107"/>
      <c r="Q3" s="108"/>
      <c r="R3" s="109" t="s">
        <v>310</v>
      </c>
      <c r="S3" s="109"/>
      <c r="T3" s="109"/>
      <c r="U3" s="294" t="s">
        <v>375</v>
      </c>
      <c r="V3" s="295"/>
      <c r="W3" s="296"/>
      <c r="X3" s="161">
        <v>44861</v>
      </c>
      <c r="Y3" s="162"/>
      <c r="Z3" s="163"/>
    </row>
    <row r="4" spans="2:28" ht="20.100000000000001" customHeight="1">
      <c r="B4" s="443" t="s">
        <v>0</v>
      </c>
      <c r="C4" s="443"/>
      <c r="D4" s="110"/>
      <c r="E4" s="119" t="s">
        <v>293</v>
      </c>
      <c r="F4" s="120"/>
      <c r="G4" s="130"/>
      <c r="H4" s="413" t="s">
        <v>1</v>
      </c>
      <c r="I4" s="309"/>
      <c r="J4" s="288" t="s">
        <v>295</v>
      </c>
      <c r="K4" s="288"/>
      <c r="L4" s="288"/>
      <c r="M4" s="106" t="s">
        <v>376</v>
      </c>
      <c r="N4" s="107"/>
      <c r="O4" s="107"/>
      <c r="P4" s="107"/>
      <c r="Q4" s="108"/>
      <c r="R4" s="473" t="s">
        <v>334</v>
      </c>
      <c r="S4" s="473"/>
      <c r="T4" s="473"/>
      <c r="U4" s="414"/>
      <c r="V4" s="415"/>
      <c r="W4" s="416"/>
      <c r="X4" s="417"/>
      <c r="Y4" s="474"/>
      <c r="Z4" s="418"/>
    </row>
    <row r="5" spans="2:28" ht="28.5" customHeight="1">
      <c r="B5" s="146" t="s">
        <v>481</v>
      </c>
      <c r="C5" s="446" t="s">
        <v>482</v>
      </c>
      <c r="D5" s="446"/>
      <c r="E5" s="475" t="s">
        <v>379</v>
      </c>
      <c r="F5" s="431" t="s">
        <v>481</v>
      </c>
      <c r="G5" s="438"/>
      <c r="H5" s="412"/>
      <c r="I5" s="412"/>
      <c r="J5" s="412"/>
      <c r="K5" s="412"/>
      <c r="L5" s="412"/>
      <c r="M5" s="412"/>
      <c r="N5" s="412"/>
      <c r="O5" s="412"/>
      <c r="P5" s="412"/>
      <c r="Q5" s="412"/>
      <c r="R5" s="412"/>
      <c r="S5" s="476"/>
      <c r="T5" s="476"/>
      <c r="U5" s="476"/>
      <c r="V5" s="476"/>
      <c r="W5" s="476"/>
      <c r="X5" s="476"/>
      <c r="Y5" s="476"/>
      <c r="Z5" s="477"/>
      <c r="AA5" s="478"/>
      <c r="AB5" s="5"/>
    </row>
    <row r="6" spans="2:28" ht="24.75" customHeight="1">
      <c r="B6" s="146"/>
      <c r="C6" s="309"/>
      <c r="D6" s="309"/>
      <c r="E6" s="479"/>
      <c r="F6" s="287" t="s">
        <v>483</v>
      </c>
      <c r="G6" s="287"/>
      <c r="H6" s="480" t="s">
        <v>484</v>
      </c>
      <c r="I6" s="476"/>
      <c r="J6" s="476"/>
      <c r="K6" s="476"/>
      <c r="L6" s="476"/>
      <c r="M6" s="476"/>
      <c r="N6" s="477"/>
      <c r="O6" s="480" t="s">
        <v>485</v>
      </c>
      <c r="P6" s="481"/>
      <c r="Q6" s="481"/>
      <c r="R6" s="481"/>
      <c r="S6" s="481"/>
      <c r="T6" s="481"/>
      <c r="U6" s="481"/>
      <c r="V6" s="482"/>
      <c r="W6" s="480" t="s">
        <v>486</v>
      </c>
      <c r="X6" s="413"/>
      <c r="Y6" s="483" t="s">
        <v>487</v>
      </c>
      <c r="Z6" s="484"/>
      <c r="AA6" s="5"/>
      <c r="AB6" s="5"/>
    </row>
    <row r="7" spans="2:28" ht="27.75" customHeight="1">
      <c r="B7" s="98"/>
      <c r="C7" s="485"/>
      <c r="D7" s="486"/>
      <c r="E7" s="487"/>
      <c r="F7" s="488"/>
      <c r="G7" s="488"/>
      <c r="H7" s="489"/>
      <c r="I7" s="490"/>
      <c r="J7" s="490"/>
      <c r="K7" s="490"/>
      <c r="L7" s="491"/>
      <c r="M7" s="491"/>
      <c r="N7" s="492"/>
      <c r="O7" s="493"/>
      <c r="P7" s="491"/>
      <c r="Q7" s="491"/>
      <c r="R7" s="491"/>
      <c r="S7" s="491"/>
      <c r="T7" s="491"/>
      <c r="U7" s="491"/>
      <c r="V7" s="492"/>
      <c r="W7" s="494"/>
      <c r="X7" s="494"/>
      <c r="Y7" s="494"/>
      <c r="Z7" s="494"/>
    </row>
    <row r="8" spans="2:28" ht="27.75" customHeight="1">
      <c r="B8" s="98"/>
      <c r="C8" s="495"/>
      <c r="D8" s="496"/>
      <c r="E8" s="487"/>
      <c r="F8" s="488"/>
      <c r="G8" s="488"/>
      <c r="H8" s="489"/>
      <c r="I8" s="490"/>
      <c r="J8" s="490"/>
      <c r="K8" s="490"/>
      <c r="L8" s="491"/>
      <c r="M8" s="491"/>
      <c r="N8" s="492"/>
      <c r="O8" s="493"/>
      <c r="P8" s="491"/>
      <c r="Q8" s="491"/>
      <c r="R8" s="491"/>
      <c r="S8" s="491"/>
      <c r="T8" s="491"/>
      <c r="U8" s="491"/>
      <c r="V8" s="492"/>
      <c r="W8" s="494"/>
      <c r="X8" s="494"/>
      <c r="Y8" s="494"/>
      <c r="Z8" s="494"/>
    </row>
    <row r="9" spans="2:28" ht="27.75" customHeight="1">
      <c r="B9" s="98"/>
      <c r="C9" s="495"/>
      <c r="D9" s="496"/>
      <c r="E9" s="487"/>
      <c r="F9" s="488"/>
      <c r="G9" s="488"/>
      <c r="H9" s="489"/>
      <c r="I9" s="490"/>
      <c r="J9" s="490"/>
      <c r="K9" s="490"/>
      <c r="L9" s="491"/>
      <c r="M9" s="491"/>
      <c r="N9" s="492"/>
      <c r="O9" s="493"/>
      <c r="P9" s="491"/>
      <c r="Q9" s="491"/>
      <c r="R9" s="491"/>
      <c r="S9" s="491"/>
      <c r="T9" s="491"/>
      <c r="U9" s="491"/>
      <c r="V9" s="492"/>
      <c r="W9" s="494"/>
      <c r="X9" s="494"/>
      <c r="Y9" s="494"/>
      <c r="Z9" s="494"/>
    </row>
    <row r="10" spans="2:28" ht="27.75" customHeight="1">
      <c r="B10" s="98"/>
      <c r="C10" s="495"/>
      <c r="D10" s="496"/>
      <c r="E10" s="487"/>
      <c r="F10" s="488"/>
      <c r="G10" s="488"/>
      <c r="H10" s="489"/>
      <c r="I10" s="490"/>
      <c r="J10" s="490"/>
      <c r="K10" s="490"/>
      <c r="L10" s="491"/>
      <c r="M10" s="491"/>
      <c r="N10" s="492"/>
      <c r="O10" s="493"/>
      <c r="P10" s="491"/>
      <c r="Q10" s="491"/>
      <c r="R10" s="491"/>
      <c r="S10" s="491"/>
      <c r="T10" s="491"/>
      <c r="U10" s="491"/>
      <c r="V10" s="492"/>
      <c r="W10" s="494"/>
      <c r="X10" s="494"/>
      <c r="Y10" s="494"/>
      <c r="Z10" s="494"/>
    </row>
    <row r="11" spans="2:28" ht="27.75" customHeight="1">
      <c r="B11" s="98"/>
      <c r="C11" s="497"/>
      <c r="D11" s="498"/>
      <c r="E11" s="499"/>
      <c r="F11" s="500"/>
      <c r="G11" s="500"/>
      <c r="H11" s="489"/>
      <c r="I11" s="490"/>
      <c r="J11" s="490"/>
      <c r="K11" s="490"/>
      <c r="L11" s="491"/>
      <c r="M11" s="491"/>
      <c r="N11" s="492"/>
      <c r="O11" s="497"/>
      <c r="P11" s="491"/>
      <c r="Q11" s="491"/>
      <c r="R11" s="491"/>
      <c r="S11" s="491"/>
      <c r="T11" s="491"/>
      <c r="U11" s="491"/>
      <c r="V11" s="492"/>
      <c r="W11" s="494"/>
      <c r="X11" s="494"/>
      <c r="Y11" s="494"/>
      <c r="Z11" s="494"/>
    </row>
    <row r="12" spans="2:28" ht="27.75" customHeight="1">
      <c r="B12" s="98"/>
      <c r="C12" s="497"/>
      <c r="D12" s="498"/>
      <c r="E12" s="499"/>
      <c r="F12" s="500"/>
      <c r="G12" s="500"/>
      <c r="H12" s="489"/>
      <c r="I12" s="490"/>
      <c r="J12" s="490"/>
      <c r="K12" s="490"/>
      <c r="L12" s="491"/>
      <c r="M12" s="491"/>
      <c r="N12" s="492"/>
      <c r="O12" s="497"/>
      <c r="P12" s="491"/>
      <c r="Q12" s="491"/>
      <c r="R12" s="491"/>
      <c r="S12" s="491"/>
      <c r="T12" s="491"/>
      <c r="U12" s="491"/>
      <c r="V12" s="492"/>
      <c r="W12" s="494"/>
      <c r="X12" s="494"/>
      <c r="Y12" s="494"/>
      <c r="Z12" s="494"/>
    </row>
    <row r="13" spans="2:28" ht="27.75" customHeight="1">
      <c r="B13" s="98"/>
      <c r="C13" s="497"/>
      <c r="D13" s="498"/>
      <c r="E13" s="499"/>
      <c r="F13" s="500"/>
      <c r="G13" s="500"/>
      <c r="H13" s="489"/>
      <c r="I13" s="490"/>
      <c r="J13" s="490"/>
      <c r="K13" s="490"/>
      <c r="L13" s="491"/>
      <c r="M13" s="491"/>
      <c r="N13" s="492"/>
      <c r="O13" s="497"/>
      <c r="P13" s="491"/>
      <c r="Q13" s="491"/>
      <c r="R13" s="491"/>
      <c r="S13" s="491"/>
      <c r="T13" s="491"/>
      <c r="U13" s="491"/>
      <c r="V13" s="492"/>
      <c r="W13" s="494"/>
      <c r="X13" s="494"/>
      <c r="Y13" s="494"/>
      <c r="Z13" s="494"/>
    </row>
    <row r="14" spans="2:28" ht="27.75" customHeight="1">
      <c r="B14" s="98"/>
      <c r="C14" s="497"/>
      <c r="D14" s="498"/>
      <c r="E14" s="499"/>
      <c r="F14" s="488"/>
      <c r="G14" s="488"/>
      <c r="H14" s="489"/>
      <c r="I14" s="490"/>
      <c r="J14" s="490"/>
      <c r="K14" s="490"/>
      <c r="L14" s="491"/>
      <c r="M14" s="491"/>
      <c r="N14" s="492"/>
      <c r="O14" s="497"/>
      <c r="P14" s="491"/>
      <c r="Q14" s="491"/>
      <c r="R14" s="491"/>
      <c r="S14" s="491"/>
      <c r="T14" s="491"/>
      <c r="U14" s="491"/>
      <c r="V14" s="492"/>
      <c r="W14" s="494"/>
      <c r="X14" s="494"/>
      <c r="Y14" s="494"/>
      <c r="Z14" s="494"/>
    </row>
    <row r="15" spans="2:28" ht="27.75" customHeight="1">
      <c r="B15" s="98"/>
      <c r="C15" s="497"/>
      <c r="D15" s="498"/>
      <c r="E15" s="499"/>
      <c r="F15" s="500"/>
      <c r="G15" s="500"/>
      <c r="H15" s="489"/>
      <c r="I15" s="490"/>
      <c r="J15" s="490"/>
      <c r="K15" s="490"/>
      <c r="L15" s="491"/>
      <c r="M15" s="491"/>
      <c r="N15" s="492"/>
      <c r="O15" s="497"/>
      <c r="P15" s="491"/>
      <c r="Q15" s="491"/>
      <c r="R15" s="491"/>
      <c r="S15" s="491"/>
      <c r="T15" s="491"/>
      <c r="U15" s="491"/>
      <c r="V15" s="492"/>
      <c r="W15" s="494"/>
      <c r="X15" s="494"/>
      <c r="Y15" s="494"/>
      <c r="Z15" s="494"/>
    </row>
    <row r="16" spans="2:28" ht="27.75" customHeight="1">
      <c r="B16" s="98"/>
      <c r="C16" s="497"/>
      <c r="D16" s="498"/>
      <c r="E16" s="499"/>
      <c r="F16" s="500"/>
      <c r="G16" s="500"/>
      <c r="H16" s="489"/>
      <c r="I16" s="490"/>
      <c r="J16" s="490"/>
      <c r="K16" s="490"/>
      <c r="L16" s="491"/>
      <c r="M16" s="491"/>
      <c r="N16" s="492"/>
      <c r="O16" s="497"/>
      <c r="P16" s="491"/>
      <c r="Q16" s="491"/>
      <c r="R16" s="491"/>
      <c r="S16" s="491"/>
      <c r="T16" s="491"/>
      <c r="U16" s="491"/>
      <c r="V16" s="492"/>
      <c r="W16" s="494"/>
      <c r="X16" s="494"/>
      <c r="Y16" s="494"/>
      <c r="Z16" s="494"/>
    </row>
    <row r="17" spans="2:26" ht="27.75" customHeight="1">
      <c r="B17" s="98"/>
      <c r="C17" s="497"/>
      <c r="D17" s="498"/>
      <c r="E17" s="499"/>
      <c r="F17" s="500"/>
      <c r="G17" s="500"/>
      <c r="H17" s="489"/>
      <c r="I17" s="490"/>
      <c r="J17" s="490"/>
      <c r="K17" s="490"/>
      <c r="L17" s="491"/>
      <c r="M17" s="491"/>
      <c r="N17" s="492"/>
      <c r="O17" s="497"/>
      <c r="P17" s="491"/>
      <c r="Q17" s="491"/>
      <c r="R17" s="491"/>
      <c r="S17" s="491"/>
      <c r="T17" s="491"/>
      <c r="U17" s="491"/>
      <c r="V17" s="492"/>
      <c r="W17" s="494"/>
      <c r="X17" s="494"/>
      <c r="Y17" s="494"/>
      <c r="Z17" s="494"/>
    </row>
    <row r="18" spans="2:26" ht="27.75" customHeight="1">
      <c r="B18" s="98"/>
      <c r="C18" s="497"/>
      <c r="D18" s="498"/>
      <c r="E18" s="499"/>
      <c r="F18" s="500"/>
      <c r="G18" s="500"/>
      <c r="H18" s="489"/>
      <c r="I18" s="490"/>
      <c r="J18" s="490"/>
      <c r="K18" s="490"/>
      <c r="L18" s="491"/>
      <c r="M18" s="491"/>
      <c r="N18" s="492"/>
      <c r="O18" s="497"/>
      <c r="P18" s="491"/>
      <c r="Q18" s="491"/>
      <c r="R18" s="491"/>
      <c r="S18" s="491"/>
      <c r="T18" s="491"/>
      <c r="U18" s="491"/>
      <c r="V18" s="492"/>
      <c r="W18" s="494"/>
      <c r="X18" s="494"/>
      <c r="Y18" s="494"/>
      <c r="Z18" s="494"/>
    </row>
    <row r="19" spans="2:26" ht="27.75" customHeight="1">
      <c r="B19" s="98"/>
      <c r="C19" s="497"/>
      <c r="D19" s="498"/>
      <c r="E19" s="499"/>
      <c r="F19" s="500"/>
      <c r="G19" s="500"/>
      <c r="H19" s="489"/>
      <c r="I19" s="490"/>
      <c r="J19" s="490"/>
      <c r="K19" s="490"/>
      <c r="L19" s="491"/>
      <c r="M19" s="491"/>
      <c r="N19" s="492"/>
      <c r="O19" s="497"/>
      <c r="P19" s="491"/>
      <c r="Q19" s="491"/>
      <c r="R19" s="491"/>
      <c r="S19" s="491"/>
      <c r="T19" s="491"/>
      <c r="U19" s="491"/>
      <c r="V19" s="492"/>
      <c r="W19" s="494"/>
      <c r="X19" s="494"/>
      <c r="Y19" s="494"/>
      <c r="Z19" s="494"/>
    </row>
    <row r="20" spans="2:26" ht="27.75" customHeight="1">
      <c r="B20" s="98"/>
      <c r="C20" s="497"/>
      <c r="D20" s="498"/>
      <c r="E20" s="499"/>
      <c r="F20" s="500"/>
      <c r="G20" s="500"/>
      <c r="H20" s="489"/>
      <c r="I20" s="490"/>
      <c r="J20" s="490"/>
      <c r="K20" s="490"/>
      <c r="L20" s="491"/>
      <c r="M20" s="491"/>
      <c r="N20" s="492"/>
      <c r="O20" s="497"/>
      <c r="P20" s="491"/>
      <c r="Q20" s="491"/>
      <c r="R20" s="491"/>
      <c r="S20" s="491"/>
      <c r="T20" s="491"/>
      <c r="U20" s="491"/>
      <c r="V20" s="492"/>
      <c r="W20" s="494"/>
      <c r="X20" s="494"/>
      <c r="Y20" s="494"/>
      <c r="Z20" s="494"/>
    </row>
    <row r="21" spans="2:26" ht="27.75" customHeight="1">
      <c r="B21" s="175"/>
      <c r="C21" s="497"/>
      <c r="D21" s="498"/>
      <c r="E21" s="499"/>
      <c r="F21" s="500"/>
      <c r="G21" s="500"/>
      <c r="H21" s="489"/>
      <c r="I21" s="490"/>
      <c r="J21" s="490"/>
      <c r="K21" s="490"/>
      <c r="L21" s="491"/>
      <c r="M21" s="491"/>
      <c r="N21" s="492"/>
      <c r="O21" s="497"/>
      <c r="P21" s="491"/>
      <c r="Q21" s="491"/>
      <c r="R21" s="491"/>
      <c r="S21" s="491"/>
      <c r="T21" s="491"/>
      <c r="U21" s="491"/>
      <c r="V21" s="492"/>
      <c r="W21" s="494"/>
      <c r="X21" s="494"/>
      <c r="Y21" s="494"/>
      <c r="Z21" s="494"/>
    </row>
    <row r="22" spans="2:26" ht="16.05" customHeight="1">
      <c r="B22" s="1" t="s">
        <v>488</v>
      </c>
    </row>
    <row r="23" spans="2:26" ht="16.05" customHeight="1">
      <c r="B23" s="66" t="s">
        <v>282</v>
      </c>
    </row>
  </sheetData>
  <mergeCells count="114">
    <mergeCell ref="C21:D21"/>
    <mergeCell ref="F21:G21"/>
    <mergeCell ref="H21:N21"/>
    <mergeCell ref="O21:V21"/>
    <mergeCell ref="W21:X21"/>
    <mergeCell ref="Y21:Z21"/>
    <mergeCell ref="C20:D20"/>
    <mergeCell ref="F20:G20"/>
    <mergeCell ref="H20:N20"/>
    <mergeCell ref="O20:V20"/>
    <mergeCell ref="W20:X20"/>
    <mergeCell ref="Y20:Z20"/>
    <mergeCell ref="C19:D19"/>
    <mergeCell ref="F19:G19"/>
    <mergeCell ref="H19:N19"/>
    <mergeCell ref="O19:V19"/>
    <mergeCell ref="W19:X19"/>
    <mergeCell ref="Y19:Z19"/>
    <mergeCell ref="C18:D18"/>
    <mergeCell ref="F18:G18"/>
    <mergeCell ref="H18:N18"/>
    <mergeCell ref="O18:V18"/>
    <mergeCell ref="W18:X18"/>
    <mergeCell ref="Y18:Z18"/>
    <mergeCell ref="C17:D17"/>
    <mergeCell ref="F17:G17"/>
    <mergeCell ref="H17:N17"/>
    <mergeCell ref="O17:V17"/>
    <mergeCell ref="W17:X17"/>
    <mergeCell ref="Y17:Z17"/>
    <mergeCell ref="C16:D16"/>
    <mergeCell ref="F16:G16"/>
    <mergeCell ref="H16:N16"/>
    <mergeCell ref="O16:V16"/>
    <mergeCell ref="W16:X16"/>
    <mergeCell ref="Y16:Z16"/>
    <mergeCell ref="C15:D15"/>
    <mergeCell ref="F15:G15"/>
    <mergeCell ref="H15:N15"/>
    <mergeCell ref="O15:V15"/>
    <mergeCell ref="W15:X15"/>
    <mergeCell ref="Y15:Z15"/>
    <mergeCell ref="C14:D14"/>
    <mergeCell ref="F14:G14"/>
    <mergeCell ref="H14:N14"/>
    <mergeCell ref="O14:V14"/>
    <mergeCell ref="W14:X14"/>
    <mergeCell ref="Y14:Z14"/>
    <mergeCell ref="C13:D13"/>
    <mergeCell ref="F13:G13"/>
    <mergeCell ref="H13:N13"/>
    <mergeCell ref="O13:V13"/>
    <mergeCell ref="W13:X13"/>
    <mergeCell ref="Y13:Z13"/>
    <mergeCell ref="C12:D12"/>
    <mergeCell ref="F12:G12"/>
    <mergeCell ref="H12:N12"/>
    <mergeCell ref="O12:V12"/>
    <mergeCell ref="W12:X12"/>
    <mergeCell ref="Y12:Z12"/>
    <mergeCell ref="C11:D11"/>
    <mergeCell ref="F11:G11"/>
    <mergeCell ref="H11:N11"/>
    <mergeCell ref="O11:V11"/>
    <mergeCell ref="W11:X11"/>
    <mergeCell ref="Y11:Z11"/>
    <mergeCell ref="C10:D10"/>
    <mergeCell ref="F10:G10"/>
    <mergeCell ref="H10:N10"/>
    <mergeCell ref="O10:V10"/>
    <mergeCell ref="W10:X10"/>
    <mergeCell ref="Y10:Z10"/>
    <mergeCell ref="C9:D9"/>
    <mergeCell ref="F9:G9"/>
    <mergeCell ref="H9:N9"/>
    <mergeCell ref="O9:V9"/>
    <mergeCell ref="W9:X9"/>
    <mergeCell ref="Y9:Z9"/>
    <mergeCell ref="C8:D8"/>
    <mergeCell ref="F8:G8"/>
    <mergeCell ref="H8:N8"/>
    <mergeCell ref="O8:V8"/>
    <mergeCell ref="W8:X8"/>
    <mergeCell ref="Y8:Z8"/>
    <mergeCell ref="H6:N6"/>
    <mergeCell ref="O6:V6"/>
    <mergeCell ref="W6:X6"/>
    <mergeCell ref="Y6:Z6"/>
    <mergeCell ref="C7:D7"/>
    <mergeCell ref="F7:G7"/>
    <mergeCell ref="H7:N7"/>
    <mergeCell ref="O7:V7"/>
    <mergeCell ref="W7:X7"/>
    <mergeCell ref="Y7:Z7"/>
    <mergeCell ref="E4:G4"/>
    <mergeCell ref="H4:I4"/>
    <mergeCell ref="J4:L4"/>
    <mergeCell ref="M4:Q4"/>
    <mergeCell ref="R4:T4"/>
    <mergeCell ref="B5:B21"/>
    <mergeCell ref="C5:D6"/>
    <mergeCell ref="E5:E6"/>
    <mergeCell ref="F5:Z5"/>
    <mergeCell ref="F6:G6"/>
    <mergeCell ref="B2:Z2"/>
    <mergeCell ref="B3:D3"/>
    <mergeCell ref="E3:G3"/>
    <mergeCell ref="H3:I3"/>
    <mergeCell ref="J3:L3"/>
    <mergeCell ref="M3:Q3"/>
    <mergeCell ref="R3:T3"/>
    <mergeCell ref="U3:W4"/>
    <mergeCell ref="X3:Z4"/>
    <mergeCell ref="B4:D4"/>
  </mergeCells>
  <phoneticPr fontId="8"/>
  <printOptions horizontalCentered="1"/>
  <pageMargins left="0.19685039370078741" right="0.19685039370078741" top="0.78740157480314965" bottom="0.19685039370078741" header="0.51181102362204722" footer="0.51181102362204722"/>
  <pageSetup paperSize="9" scale="97" fitToWidth="0" fitToHeight="0" orientation="landscape" copies="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44355-7680-4B88-94EA-15CF3C3574AE}">
  <dimension ref="B1:Y43"/>
  <sheetViews>
    <sheetView showGridLines="0" showZeros="0" view="pageBreakPreview" zoomScale="85" zoomScaleNormal="100" zoomScaleSheetLayoutView="85"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83" t="s">
        <v>489</v>
      </c>
      <c r="C2" s="283"/>
      <c r="D2" s="283"/>
      <c r="E2" s="283"/>
      <c r="F2" s="283"/>
      <c r="G2" s="283"/>
      <c r="H2" s="283"/>
      <c r="I2" s="283"/>
      <c r="J2" s="283"/>
      <c r="K2" s="283"/>
      <c r="L2" s="283"/>
      <c r="M2" s="283"/>
      <c r="N2" s="283"/>
      <c r="O2" s="283"/>
      <c r="P2" s="283"/>
      <c r="Q2" s="283"/>
      <c r="R2" s="283"/>
      <c r="S2" s="283"/>
      <c r="T2" s="283"/>
      <c r="U2" s="283"/>
      <c r="V2" s="283"/>
      <c r="W2" s="283"/>
      <c r="Y2" s="326" t="s">
        <v>318</v>
      </c>
    </row>
    <row r="3" spans="2:25" s="1" customFormat="1" ht="20.100000000000001" customHeight="1">
      <c r="B3" s="501" t="s">
        <v>8</v>
      </c>
      <c r="C3" s="501"/>
      <c r="D3" s="502" t="s">
        <v>292</v>
      </c>
      <c r="E3" s="502"/>
      <c r="F3" s="502"/>
      <c r="G3" s="502"/>
      <c r="H3" s="287" t="s">
        <v>9</v>
      </c>
      <c r="I3" s="287"/>
      <c r="J3" s="503" t="s">
        <v>294</v>
      </c>
      <c r="K3" s="503"/>
      <c r="L3" s="503"/>
      <c r="M3" s="118" t="s">
        <v>490</v>
      </c>
      <c r="N3" s="118"/>
      <c r="O3" s="118"/>
      <c r="P3" s="473" t="s">
        <v>310</v>
      </c>
      <c r="Q3" s="473"/>
      <c r="R3" s="473"/>
      <c r="S3" s="91" t="s">
        <v>375</v>
      </c>
      <c r="T3" s="93"/>
      <c r="U3" s="504">
        <v>44861</v>
      </c>
      <c r="V3" s="505"/>
      <c r="W3" s="506"/>
      <c r="Y3" s="326" t="s">
        <v>323</v>
      </c>
    </row>
    <row r="4" spans="2:25" s="1" customFormat="1" ht="20.100000000000001" customHeight="1">
      <c r="B4" s="507" t="s">
        <v>0</v>
      </c>
      <c r="C4" s="507"/>
      <c r="D4" s="508" t="s">
        <v>293</v>
      </c>
      <c r="E4" s="508"/>
      <c r="F4" s="508"/>
      <c r="G4" s="508"/>
      <c r="H4" s="309" t="s">
        <v>1</v>
      </c>
      <c r="I4" s="309"/>
      <c r="J4" s="503" t="s">
        <v>295</v>
      </c>
      <c r="K4" s="503"/>
      <c r="L4" s="503"/>
      <c r="M4" s="118" t="s">
        <v>491</v>
      </c>
      <c r="N4" s="118"/>
      <c r="O4" s="118"/>
      <c r="P4" s="473" t="s">
        <v>334</v>
      </c>
      <c r="Q4" s="473"/>
      <c r="R4" s="473"/>
      <c r="S4" s="338"/>
      <c r="T4" s="339"/>
      <c r="U4" s="509"/>
      <c r="V4" s="510"/>
      <c r="W4" s="511"/>
      <c r="Y4" s="326" t="s">
        <v>327</v>
      </c>
    </row>
    <row r="5" spans="2:25" s="1" customFormat="1" ht="20.100000000000001" customHeight="1">
      <c r="B5" s="362" t="s">
        <v>492</v>
      </c>
      <c r="C5" s="359" t="s">
        <v>493</v>
      </c>
      <c r="D5" s="512">
        <v>1</v>
      </c>
      <c r="E5" s="513"/>
      <c r="F5" s="514"/>
      <c r="G5" s="515"/>
      <c r="H5" s="515"/>
      <c r="I5" s="515"/>
      <c r="J5" s="515"/>
      <c r="K5" s="515"/>
      <c r="L5" s="515"/>
      <c r="M5" s="294" t="s">
        <v>492</v>
      </c>
      <c r="N5" s="347" t="s">
        <v>493</v>
      </c>
      <c r="O5" s="512"/>
      <c r="P5" s="513"/>
      <c r="Q5" s="516"/>
      <c r="R5" s="517"/>
      <c r="S5" s="517"/>
      <c r="T5" s="517"/>
      <c r="U5" s="517"/>
      <c r="V5" s="517"/>
      <c r="W5" s="518"/>
      <c r="Y5" s="326" t="s">
        <v>331</v>
      </c>
    </row>
    <row r="6" spans="2:25" s="1" customFormat="1" ht="20.100000000000001" customHeight="1">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c r="B7" s="362"/>
      <c r="C7" s="347" t="s">
        <v>494</v>
      </c>
      <c r="D7" s="522">
        <v>1</v>
      </c>
      <c r="E7" s="523"/>
      <c r="F7" s="514"/>
      <c r="G7" s="515"/>
      <c r="H7" s="515"/>
      <c r="I7" s="515"/>
      <c r="J7" s="515"/>
      <c r="K7" s="515"/>
      <c r="L7" s="515"/>
      <c r="M7" s="362"/>
      <c r="N7" s="347" t="s">
        <v>494</v>
      </c>
      <c r="O7" s="522"/>
      <c r="P7" s="523"/>
      <c r="Q7" s="514"/>
      <c r="R7" s="515"/>
      <c r="S7" s="515"/>
      <c r="T7" s="515"/>
      <c r="U7" s="515"/>
      <c r="V7" s="515"/>
      <c r="W7" s="521"/>
    </row>
    <row r="8" spans="2:25" s="1" customFormat="1" ht="20.100000000000001" customHeight="1">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c r="B9" s="346" t="s">
        <v>495</v>
      </c>
      <c r="C9" s="346" t="s">
        <v>496</v>
      </c>
      <c r="D9" s="526" t="s">
        <v>281</v>
      </c>
      <c r="E9" s="527"/>
      <c r="F9" s="514"/>
      <c r="G9" s="515"/>
      <c r="H9" s="515"/>
      <c r="I9" s="515"/>
      <c r="J9" s="515"/>
      <c r="K9" s="515"/>
      <c r="L9" s="515"/>
      <c r="M9" s="346" t="s">
        <v>495</v>
      </c>
      <c r="N9" s="346" t="s">
        <v>496</v>
      </c>
      <c r="O9" s="526"/>
      <c r="P9" s="527"/>
      <c r="Q9" s="514"/>
      <c r="R9" s="515"/>
      <c r="S9" s="515"/>
      <c r="T9" s="515"/>
      <c r="U9" s="515"/>
      <c r="V9" s="515"/>
      <c r="W9" s="521"/>
    </row>
    <row r="10" spans="2:25" s="1" customFormat="1" ht="17.100000000000001" customHeight="1">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c r="B11" s="346"/>
      <c r="C11" s="346" t="s">
        <v>497</v>
      </c>
      <c r="D11" s="526" t="s">
        <v>246</v>
      </c>
      <c r="E11" s="527"/>
      <c r="F11" s="514"/>
      <c r="G11" s="515"/>
      <c r="H11" s="515"/>
      <c r="I11" s="515"/>
      <c r="J11" s="515"/>
      <c r="K11" s="515"/>
      <c r="L11" s="515"/>
      <c r="M11" s="346"/>
      <c r="N11" s="346" t="s">
        <v>497</v>
      </c>
      <c r="O11" s="526"/>
      <c r="P11" s="527"/>
      <c r="Q11" s="514"/>
      <c r="R11" s="515"/>
      <c r="S11" s="515"/>
      <c r="T11" s="515"/>
      <c r="U11" s="515"/>
      <c r="V11" s="515"/>
      <c r="W11" s="521"/>
    </row>
    <row r="12" spans="2:25" s="1" customFormat="1" ht="17.100000000000001" customHeight="1">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c r="B13" s="106" t="s">
        <v>498</v>
      </c>
      <c r="C13" s="108"/>
      <c r="D13" s="530" t="s">
        <v>143</v>
      </c>
      <c r="E13" s="531"/>
      <c r="F13" s="514"/>
      <c r="G13" s="515"/>
      <c r="H13" s="515"/>
      <c r="I13" s="515"/>
      <c r="J13" s="515"/>
      <c r="K13" s="515"/>
      <c r="L13" s="515"/>
      <c r="M13" s="106" t="s">
        <v>498</v>
      </c>
      <c r="N13" s="108"/>
      <c r="O13" s="530"/>
      <c r="P13" s="531"/>
      <c r="Q13" s="514"/>
      <c r="R13" s="515"/>
      <c r="S13" s="515"/>
      <c r="T13" s="515"/>
      <c r="U13" s="515"/>
      <c r="V13" s="515"/>
      <c r="W13" s="521"/>
    </row>
    <row r="14" spans="2:25" s="1" customFormat="1" ht="17.100000000000001" customHeight="1">
      <c r="B14" s="106" t="s">
        <v>499</v>
      </c>
      <c r="C14" s="108"/>
      <c r="D14" s="530" t="s">
        <v>279</v>
      </c>
      <c r="E14" s="531"/>
      <c r="F14" s="514"/>
      <c r="G14" s="515"/>
      <c r="H14" s="515"/>
      <c r="I14" s="515"/>
      <c r="J14" s="515"/>
      <c r="K14" s="515"/>
      <c r="L14" s="515"/>
      <c r="M14" s="106" t="s">
        <v>499</v>
      </c>
      <c r="N14" s="108"/>
      <c r="O14" s="530"/>
      <c r="P14" s="531"/>
      <c r="Q14" s="514"/>
      <c r="R14" s="515"/>
      <c r="S14" s="515"/>
      <c r="T14" s="515"/>
      <c r="U14" s="515"/>
      <c r="V14" s="515"/>
      <c r="W14" s="521"/>
    </row>
    <row r="15" spans="2:25" s="1" customFormat="1" ht="17.100000000000001" customHeight="1">
      <c r="B15" s="91" t="s">
        <v>500</v>
      </c>
      <c r="C15" s="532" t="s">
        <v>400</v>
      </c>
      <c r="D15" s="533"/>
      <c r="E15" s="534" t="s">
        <v>323</v>
      </c>
      <c r="F15" s="514"/>
      <c r="G15" s="515"/>
      <c r="H15" s="515"/>
      <c r="I15" s="515"/>
      <c r="J15" s="515"/>
      <c r="K15" s="515"/>
      <c r="L15" s="515"/>
      <c r="M15" s="91" t="s">
        <v>500</v>
      </c>
      <c r="N15" s="532" t="s">
        <v>400</v>
      </c>
      <c r="O15" s="533"/>
      <c r="P15" s="534"/>
      <c r="Q15" s="514"/>
      <c r="R15" s="515"/>
      <c r="S15" s="515"/>
      <c r="T15" s="515"/>
      <c r="U15" s="515"/>
      <c r="V15" s="515"/>
      <c r="W15" s="521"/>
    </row>
    <row r="16" spans="2:25" s="1" customFormat="1" ht="17.100000000000001" customHeight="1">
      <c r="B16" s="94"/>
      <c r="C16" s="532" t="s">
        <v>401</v>
      </c>
      <c r="D16" s="533"/>
      <c r="E16" s="71" t="s">
        <v>318</v>
      </c>
      <c r="F16" s="535"/>
      <c r="G16" s="536"/>
      <c r="H16" s="536"/>
      <c r="I16" s="536"/>
      <c r="J16" s="536"/>
      <c r="K16" s="536"/>
      <c r="L16" s="536"/>
      <c r="M16" s="94"/>
      <c r="N16" s="532" t="s">
        <v>401</v>
      </c>
      <c r="O16" s="533"/>
      <c r="P16" s="71"/>
      <c r="Q16" s="535"/>
      <c r="R16" s="536"/>
      <c r="S16" s="536"/>
      <c r="T16" s="536"/>
      <c r="U16" s="536"/>
      <c r="V16" s="536"/>
      <c r="W16" s="537"/>
    </row>
    <row r="17" spans="2:23" s="1" customFormat="1" ht="17.100000000000001" customHeight="1">
      <c r="B17" s="106" t="s">
        <v>391</v>
      </c>
      <c r="C17" s="107"/>
      <c r="D17" s="108"/>
      <c r="E17" s="83" t="s">
        <v>501</v>
      </c>
      <c r="F17" s="538"/>
      <c r="G17" s="538"/>
      <c r="H17" s="538"/>
      <c r="I17" s="538"/>
      <c r="J17" s="538"/>
      <c r="K17" s="538"/>
      <c r="L17" s="539"/>
      <c r="M17" s="106" t="s">
        <v>391</v>
      </c>
      <c r="N17" s="107"/>
      <c r="O17" s="108"/>
      <c r="P17" s="83"/>
      <c r="Q17" s="538"/>
      <c r="R17" s="538"/>
      <c r="S17" s="538"/>
      <c r="T17" s="538"/>
      <c r="U17" s="538"/>
      <c r="V17" s="538"/>
      <c r="W17" s="539"/>
    </row>
    <row r="18" spans="2:23" s="1" customFormat="1" ht="17.100000000000001" customHeight="1">
      <c r="B18" s="106" t="s">
        <v>502</v>
      </c>
      <c r="C18" s="107"/>
      <c r="D18" s="108"/>
      <c r="E18" s="540" t="s">
        <v>503</v>
      </c>
      <c r="F18" s="541"/>
      <c r="G18" s="541"/>
      <c r="H18" s="541"/>
      <c r="I18" s="541"/>
      <c r="J18" s="541"/>
      <c r="K18" s="541"/>
      <c r="L18" s="542"/>
      <c r="M18" s="106" t="s">
        <v>502</v>
      </c>
      <c r="N18" s="107"/>
      <c r="O18" s="108"/>
      <c r="P18" s="540"/>
      <c r="Q18" s="541"/>
      <c r="R18" s="541"/>
      <c r="S18" s="541"/>
      <c r="T18" s="541"/>
      <c r="U18" s="541"/>
      <c r="V18" s="541"/>
      <c r="W18" s="542"/>
    </row>
    <row r="19" spans="2:23" s="1" customFormat="1" ht="17.100000000000001" customHeight="1">
      <c r="B19" s="106" t="s">
        <v>504</v>
      </c>
      <c r="C19" s="107"/>
      <c r="D19" s="108"/>
      <c r="E19" s="540" t="s">
        <v>505</v>
      </c>
      <c r="F19" s="541"/>
      <c r="G19" s="541"/>
      <c r="H19" s="543"/>
      <c r="I19" s="543"/>
      <c r="J19" s="543"/>
      <c r="K19" s="543"/>
      <c r="L19" s="544"/>
      <c r="M19" s="106" t="s">
        <v>504</v>
      </c>
      <c r="N19" s="107"/>
      <c r="O19" s="108"/>
      <c r="P19" s="540"/>
      <c r="Q19" s="541"/>
      <c r="R19" s="541"/>
      <c r="S19" s="543"/>
      <c r="T19" s="543"/>
      <c r="U19" s="543"/>
      <c r="V19" s="543"/>
      <c r="W19" s="544"/>
    </row>
    <row r="20" spans="2:23" s="1" customFormat="1" ht="17.100000000000001" customHeight="1">
      <c r="B20" s="106" t="s">
        <v>506</v>
      </c>
      <c r="C20" s="107"/>
      <c r="D20" s="108"/>
      <c r="E20" s="540" t="s">
        <v>324</v>
      </c>
      <c r="F20" s="541"/>
      <c r="G20" s="541"/>
      <c r="H20" s="545" t="s">
        <v>507</v>
      </c>
      <c r="I20" s="546"/>
      <c r="J20" s="547" t="s">
        <v>505</v>
      </c>
      <c r="K20" s="548"/>
      <c r="L20" s="549"/>
      <c r="M20" s="106" t="s">
        <v>506</v>
      </c>
      <c r="N20" s="107"/>
      <c r="O20" s="108"/>
      <c r="P20" s="540"/>
      <c r="Q20" s="541"/>
      <c r="R20" s="541"/>
      <c r="S20" s="545" t="s">
        <v>507</v>
      </c>
      <c r="T20" s="546"/>
      <c r="U20" s="547"/>
      <c r="V20" s="548"/>
      <c r="W20" s="549"/>
    </row>
    <row r="21" spans="2:23" s="1" customFormat="1" ht="17.100000000000001" customHeight="1">
      <c r="B21" s="106" t="s">
        <v>508</v>
      </c>
      <c r="C21" s="107"/>
      <c r="D21" s="550" t="s">
        <v>509</v>
      </c>
      <c r="E21" s="551"/>
      <c r="F21" s="551"/>
      <c r="G21" s="551"/>
      <c r="H21" s="551"/>
      <c r="I21" s="551"/>
      <c r="J21" s="551"/>
      <c r="K21" s="551"/>
      <c r="L21" s="552"/>
      <c r="M21" s="553" t="s">
        <v>508</v>
      </c>
      <c r="N21" s="554"/>
      <c r="O21" s="550"/>
      <c r="P21" s="551"/>
      <c r="Q21" s="551"/>
      <c r="R21" s="551"/>
      <c r="S21" s="551"/>
      <c r="T21" s="551"/>
      <c r="U21" s="551"/>
      <c r="V21" s="551"/>
      <c r="W21" s="552"/>
    </row>
    <row r="22" spans="2:23" s="1" customFormat="1" ht="20.100000000000001" customHeight="1">
      <c r="B22" s="362" t="s">
        <v>492</v>
      </c>
      <c r="C22" s="359" t="s">
        <v>493</v>
      </c>
      <c r="D22" s="512"/>
      <c r="E22" s="513"/>
      <c r="F22" s="514"/>
      <c r="G22" s="515"/>
      <c r="H22" s="515"/>
      <c r="I22" s="515"/>
      <c r="J22" s="515"/>
      <c r="K22" s="515"/>
      <c r="L22" s="515"/>
      <c r="M22" s="362" t="s">
        <v>492</v>
      </c>
      <c r="N22" s="359" t="s">
        <v>493</v>
      </c>
      <c r="O22" s="512"/>
      <c r="P22" s="513"/>
      <c r="Q22" s="514"/>
      <c r="R22" s="515"/>
      <c r="S22" s="515"/>
      <c r="T22" s="515"/>
      <c r="U22" s="515"/>
      <c r="V22" s="515"/>
      <c r="W22" s="521"/>
    </row>
    <row r="23" spans="2:23" s="1" customFormat="1" ht="20.100000000000001" customHeight="1">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c r="B24" s="362"/>
      <c r="C24" s="347" t="s">
        <v>494</v>
      </c>
      <c r="D24" s="522"/>
      <c r="E24" s="523"/>
      <c r="F24" s="514"/>
      <c r="G24" s="515"/>
      <c r="H24" s="515"/>
      <c r="I24" s="515"/>
      <c r="J24" s="515"/>
      <c r="K24" s="515"/>
      <c r="L24" s="515"/>
      <c r="M24" s="362"/>
      <c r="N24" s="347" t="s">
        <v>494</v>
      </c>
      <c r="O24" s="522"/>
      <c r="P24" s="523"/>
      <c r="Q24" s="514"/>
      <c r="R24" s="515"/>
      <c r="S24" s="515"/>
      <c r="T24" s="515"/>
      <c r="U24" s="515"/>
      <c r="V24" s="515"/>
      <c r="W24" s="521"/>
    </row>
    <row r="25" spans="2:23" s="1" customFormat="1" ht="20.100000000000001" customHeight="1">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c r="B26" s="346" t="s">
        <v>495</v>
      </c>
      <c r="C26" s="346" t="s">
        <v>496</v>
      </c>
      <c r="D26" s="526"/>
      <c r="E26" s="527"/>
      <c r="F26" s="514"/>
      <c r="G26" s="515"/>
      <c r="H26" s="515"/>
      <c r="I26" s="515"/>
      <c r="J26" s="515"/>
      <c r="K26" s="515"/>
      <c r="L26" s="515"/>
      <c r="M26" s="346" t="s">
        <v>495</v>
      </c>
      <c r="N26" s="346" t="s">
        <v>496</v>
      </c>
      <c r="O26" s="526"/>
      <c r="P26" s="527"/>
      <c r="Q26" s="514"/>
      <c r="R26" s="515"/>
      <c r="S26" s="515"/>
      <c r="T26" s="515"/>
      <c r="U26" s="515"/>
      <c r="V26" s="515"/>
      <c r="W26" s="521"/>
    </row>
    <row r="27" spans="2:23" s="1" customFormat="1" ht="17.100000000000001" customHeight="1">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c r="B28" s="346"/>
      <c r="C28" s="346" t="s">
        <v>497</v>
      </c>
      <c r="D28" s="526"/>
      <c r="E28" s="527"/>
      <c r="F28" s="514"/>
      <c r="G28" s="515"/>
      <c r="H28" s="515"/>
      <c r="I28" s="515"/>
      <c r="J28" s="515"/>
      <c r="K28" s="515"/>
      <c r="L28" s="515"/>
      <c r="M28" s="346"/>
      <c r="N28" s="346" t="s">
        <v>497</v>
      </c>
      <c r="O28" s="526"/>
      <c r="P28" s="527"/>
      <c r="Q28" s="514"/>
      <c r="R28" s="515"/>
      <c r="S28" s="515"/>
      <c r="T28" s="515"/>
      <c r="U28" s="515"/>
      <c r="V28" s="515"/>
      <c r="W28" s="521"/>
    </row>
    <row r="29" spans="2:23" s="1" customFormat="1" ht="17.100000000000001" customHeight="1">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c r="B30" s="106" t="s">
        <v>498</v>
      </c>
      <c r="C30" s="108"/>
      <c r="D30" s="530"/>
      <c r="E30" s="531"/>
      <c r="F30" s="514"/>
      <c r="G30" s="515"/>
      <c r="H30" s="515"/>
      <c r="I30" s="515"/>
      <c r="J30" s="515"/>
      <c r="K30" s="515"/>
      <c r="L30" s="515"/>
      <c r="M30" s="106" t="s">
        <v>498</v>
      </c>
      <c r="N30" s="108"/>
      <c r="O30" s="530"/>
      <c r="P30" s="531"/>
      <c r="Q30" s="514"/>
      <c r="R30" s="515"/>
      <c r="S30" s="515"/>
      <c r="T30" s="515"/>
      <c r="U30" s="515"/>
      <c r="V30" s="515"/>
      <c r="W30" s="521"/>
    </row>
    <row r="31" spans="2:23" s="1" customFormat="1" ht="17.100000000000001" customHeight="1">
      <c r="B31" s="106" t="s">
        <v>499</v>
      </c>
      <c r="C31" s="108"/>
      <c r="D31" s="530"/>
      <c r="E31" s="531"/>
      <c r="F31" s="514"/>
      <c r="G31" s="515"/>
      <c r="H31" s="515"/>
      <c r="I31" s="515"/>
      <c r="J31" s="515"/>
      <c r="K31" s="515"/>
      <c r="L31" s="515"/>
      <c r="M31" s="106" t="s">
        <v>499</v>
      </c>
      <c r="N31" s="108"/>
      <c r="O31" s="530"/>
      <c r="P31" s="531"/>
      <c r="Q31" s="514"/>
      <c r="R31" s="515"/>
      <c r="S31" s="515"/>
      <c r="T31" s="515"/>
      <c r="U31" s="515"/>
      <c r="V31" s="515"/>
      <c r="W31" s="521"/>
    </row>
    <row r="32" spans="2:23" s="1" customFormat="1" ht="17.100000000000001" customHeight="1">
      <c r="B32" s="91" t="s">
        <v>500</v>
      </c>
      <c r="C32" s="532" t="s">
        <v>400</v>
      </c>
      <c r="D32" s="533"/>
      <c r="E32" s="534"/>
      <c r="F32" s="514"/>
      <c r="G32" s="515"/>
      <c r="H32" s="515"/>
      <c r="I32" s="515"/>
      <c r="J32" s="515"/>
      <c r="K32" s="515"/>
      <c r="L32" s="515"/>
      <c r="M32" s="91" t="s">
        <v>500</v>
      </c>
      <c r="N32" s="532" t="s">
        <v>400</v>
      </c>
      <c r="O32" s="533"/>
      <c r="P32" s="71"/>
      <c r="Q32" s="514"/>
      <c r="R32" s="515"/>
      <c r="S32" s="515"/>
      <c r="T32" s="515"/>
      <c r="U32" s="515"/>
      <c r="V32" s="515"/>
      <c r="W32" s="521"/>
    </row>
    <row r="33" spans="2:23" s="1" customFormat="1" ht="17.100000000000001" customHeight="1">
      <c r="B33" s="94"/>
      <c r="C33" s="532" t="s">
        <v>401</v>
      </c>
      <c r="D33" s="533"/>
      <c r="E33" s="71"/>
      <c r="F33" s="535"/>
      <c r="G33" s="536"/>
      <c r="H33" s="536"/>
      <c r="I33" s="536"/>
      <c r="J33" s="536"/>
      <c r="K33" s="536"/>
      <c r="L33" s="536"/>
      <c r="M33" s="94"/>
      <c r="N33" s="532" t="s">
        <v>401</v>
      </c>
      <c r="O33" s="533"/>
      <c r="P33" s="555"/>
      <c r="Q33" s="535"/>
      <c r="R33" s="536"/>
      <c r="S33" s="536"/>
      <c r="T33" s="536"/>
      <c r="U33" s="536"/>
      <c r="V33" s="536"/>
      <c r="W33" s="537"/>
    </row>
    <row r="34" spans="2:23" s="1" customFormat="1" ht="17.100000000000001" customHeight="1">
      <c r="B34" s="106" t="s">
        <v>391</v>
      </c>
      <c r="C34" s="107"/>
      <c r="D34" s="108"/>
      <c r="E34" s="83"/>
      <c r="F34" s="538"/>
      <c r="G34" s="538"/>
      <c r="H34" s="538"/>
      <c r="I34" s="538"/>
      <c r="J34" s="538"/>
      <c r="K34" s="538"/>
      <c r="L34" s="539"/>
      <c r="M34" s="106" t="s">
        <v>391</v>
      </c>
      <c r="N34" s="107"/>
      <c r="O34" s="108"/>
      <c r="P34" s="83"/>
      <c r="Q34" s="538"/>
      <c r="R34" s="538"/>
      <c r="S34" s="538"/>
      <c r="T34" s="538"/>
      <c r="U34" s="538"/>
      <c r="V34" s="538"/>
      <c r="W34" s="539"/>
    </row>
    <row r="35" spans="2:23" s="1" customFormat="1" ht="17.100000000000001" customHeight="1">
      <c r="B35" s="106" t="s">
        <v>502</v>
      </c>
      <c r="C35" s="107"/>
      <c r="D35" s="108"/>
      <c r="E35" s="540"/>
      <c r="F35" s="541"/>
      <c r="G35" s="541"/>
      <c r="H35" s="541"/>
      <c r="I35" s="541"/>
      <c r="J35" s="541"/>
      <c r="K35" s="541"/>
      <c r="L35" s="542"/>
      <c r="M35" s="106" t="s">
        <v>502</v>
      </c>
      <c r="N35" s="107"/>
      <c r="O35" s="108"/>
      <c r="P35" s="540"/>
      <c r="Q35" s="541"/>
      <c r="R35" s="541"/>
      <c r="S35" s="541"/>
      <c r="T35" s="541"/>
      <c r="U35" s="541"/>
      <c r="V35" s="541"/>
      <c r="W35" s="542"/>
    </row>
    <row r="36" spans="2:23" s="1" customFormat="1" ht="17.100000000000001" customHeight="1">
      <c r="B36" s="106" t="s">
        <v>504</v>
      </c>
      <c r="C36" s="107"/>
      <c r="D36" s="108"/>
      <c r="E36" s="540"/>
      <c r="F36" s="541"/>
      <c r="G36" s="541"/>
      <c r="H36" s="543"/>
      <c r="I36" s="543"/>
      <c r="J36" s="543"/>
      <c r="K36" s="543"/>
      <c r="L36" s="544"/>
      <c r="M36" s="106" t="s">
        <v>504</v>
      </c>
      <c r="N36" s="107"/>
      <c r="O36" s="108"/>
      <c r="P36" s="540"/>
      <c r="Q36" s="541"/>
      <c r="R36" s="541"/>
      <c r="S36" s="543"/>
      <c r="T36" s="543"/>
      <c r="U36" s="543"/>
      <c r="V36" s="543"/>
      <c r="W36" s="544"/>
    </row>
    <row r="37" spans="2:23" s="1" customFormat="1" ht="17.100000000000001" customHeight="1">
      <c r="B37" s="106" t="s">
        <v>506</v>
      </c>
      <c r="C37" s="107"/>
      <c r="D37" s="108"/>
      <c r="E37" s="540"/>
      <c r="F37" s="541"/>
      <c r="G37" s="541"/>
      <c r="H37" s="545" t="s">
        <v>507</v>
      </c>
      <c r="I37" s="546"/>
      <c r="J37" s="547"/>
      <c r="K37" s="548"/>
      <c r="L37" s="549"/>
      <c r="M37" s="106" t="s">
        <v>506</v>
      </c>
      <c r="N37" s="107"/>
      <c r="O37" s="108"/>
      <c r="P37" s="540"/>
      <c r="Q37" s="541"/>
      <c r="R37" s="541"/>
      <c r="S37" s="545" t="s">
        <v>507</v>
      </c>
      <c r="T37" s="546"/>
      <c r="U37" s="547"/>
      <c r="V37" s="548"/>
      <c r="W37" s="549"/>
    </row>
    <row r="38" spans="2:23" s="1" customFormat="1" ht="17.100000000000001" customHeight="1">
      <c r="B38" s="94" t="s">
        <v>508</v>
      </c>
      <c r="C38" s="95"/>
      <c r="D38" s="550"/>
      <c r="E38" s="551"/>
      <c r="F38" s="551"/>
      <c r="G38" s="551"/>
      <c r="H38" s="551"/>
      <c r="I38" s="551"/>
      <c r="J38" s="551"/>
      <c r="K38" s="551"/>
      <c r="L38" s="552"/>
      <c r="M38" s="94" t="s">
        <v>508</v>
      </c>
      <c r="N38" s="95"/>
      <c r="O38" s="550"/>
      <c r="P38" s="551"/>
      <c r="Q38" s="551"/>
      <c r="R38" s="551"/>
      <c r="S38" s="551"/>
      <c r="T38" s="551"/>
      <c r="U38" s="551"/>
      <c r="V38" s="551"/>
      <c r="W38" s="552"/>
    </row>
    <row r="39" spans="2:23" ht="15" customHeight="1">
      <c r="B39" s="3"/>
      <c r="C39" s="556" t="s">
        <v>510</v>
      </c>
      <c r="D39" s="557"/>
      <c r="E39" s="557"/>
      <c r="F39" s="557"/>
      <c r="G39" s="557"/>
      <c r="H39" s="557"/>
      <c r="I39" s="557"/>
      <c r="J39" s="557"/>
      <c r="K39" s="557"/>
      <c r="L39" s="557"/>
      <c r="M39" s="3"/>
      <c r="N39" s="558" t="s">
        <v>511</v>
      </c>
      <c r="O39" s="3"/>
      <c r="P39" s="3"/>
      <c r="Q39" s="3"/>
      <c r="R39" s="3"/>
      <c r="S39" s="3"/>
      <c r="T39" s="3"/>
      <c r="U39" s="3"/>
      <c r="V39" s="3"/>
      <c r="W39" s="3"/>
    </row>
    <row r="40" spans="2:23" ht="15" customHeight="1">
      <c r="B40" s="3"/>
      <c r="C40" s="559"/>
      <c r="D40" s="559"/>
      <c r="E40" s="559"/>
      <c r="F40" s="559"/>
      <c r="G40" s="559"/>
      <c r="H40" s="559"/>
      <c r="I40" s="559"/>
      <c r="J40" s="559"/>
      <c r="K40" s="559"/>
      <c r="L40" s="559"/>
      <c r="M40" s="3"/>
      <c r="N40" s="558" t="s">
        <v>512</v>
      </c>
      <c r="O40" s="3"/>
      <c r="P40" s="3"/>
      <c r="Q40" s="3"/>
      <c r="R40" s="3"/>
      <c r="S40" s="3"/>
      <c r="T40" s="3"/>
      <c r="U40" s="3"/>
      <c r="V40" s="3"/>
      <c r="W40" s="3"/>
    </row>
    <row r="41" spans="2:23" ht="15" customHeight="1">
      <c r="C41" s="558" t="s">
        <v>513</v>
      </c>
      <c r="N41" s="67" t="s">
        <v>514</v>
      </c>
      <c r="O41" s="560"/>
      <c r="P41" s="560"/>
      <c r="Q41" s="560"/>
      <c r="R41" s="560"/>
      <c r="S41" s="560"/>
      <c r="T41" s="560"/>
      <c r="U41" s="560"/>
      <c r="V41" s="560"/>
    </row>
    <row r="42" spans="2:23" ht="15" customHeight="1">
      <c r="C42" s="558" t="s">
        <v>515</v>
      </c>
      <c r="N42" s="67" t="s">
        <v>516</v>
      </c>
      <c r="O42" s="560"/>
      <c r="P42" s="560"/>
      <c r="Q42" s="560"/>
      <c r="R42" s="560"/>
      <c r="S42" s="560"/>
      <c r="T42" s="560"/>
      <c r="U42" s="560"/>
      <c r="V42" s="560"/>
    </row>
    <row r="43" spans="2:23">
      <c r="C43" s="67" t="s">
        <v>517</v>
      </c>
      <c r="N43" s="67" t="s">
        <v>518</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E32:E33 P15:P16 P32:P33 E15:E16" xr:uid="{BCA794C7-9A57-4116-A4BE-D71E79CE67E8}">
      <formula1>$Y$2:$Y$6</formula1>
    </dataValidation>
    <dataValidation type="list" allowBlank="1" showInputMessage="1" showErrorMessage="1" sqref="D28:E29 D11:E12 O11:P12 O28:P29" xr:uid="{F891EB0E-7224-4FCD-B051-8F92AE8940D3}">
      <formula1>INDIRECT(D9)</formula1>
    </dataValidation>
    <dataValidation type="list" allowBlank="1" showInputMessage="1" showErrorMessage="1" sqref="O14:P14 D14:E14 D31:E31 O31:P31" xr:uid="{FBDAA74F-155F-4727-8E05-B28A66C771B3}">
      <formula1>INDIRECT(D13)</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72CB5-8498-429C-88B2-581501EC5177}">
  <dimension ref="B1:Y43"/>
  <sheetViews>
    <sheetView showGridLines="0" showZeros="0" view="pageBreakPreview" zoomScale="85" zoomScaleNormal="100" zoomScaleSheetLayoutView="85"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83" t="s">
        <v>489</v>
      </c>
      <c r="C2" s="283"/>
      <c r="D2" s="283"/>
      <c r="E2" s="283"/>
      <c r="F2" s="283"/>
      <c r="G2" s="283"/>
      <c r="H2" s="283"/>
      <c r="I2" s="283"/>
      <c r="J2" s="283"/>
      <c r="K2" s="283"/>
      <c r="L2" s="283"/>
      <c r="M2" s="283"/>
      <c r="N2" s="283"/>
      <c r="O2" s="283"/>
      <c r="P2" s="283"/>
      <c r="Q2" s="283"/>
      <c r="R2" s="283"/>
      <c r="S2" s="283"/>
      <c r="T2" s="283"/>
      <c r="U2" s="283"/>
      <c r="V2" s="283"/>
      <c r="W2" s="283"/>
      <c r="Y2" s="326" t="s">
        <v>318</v>
      </c>
    </row>
    <row r="3" spans="2:25" s="1" customFormat="1" ht="20.100000000000001" customHeight="1">
      <c r="B3" s="501" t="s">
        <v>8</v>
      </c>
      <c r="C3" s="501"/>
      <c r="D3" s="502" t="s">
        <v>292</v>
      </c>
      <c r="E3" s="502"/>
      <c r="F3" s="502"/>
      <c r="G3" s="502"/>
      <c r="H3" s="287" t="s">
        <v>9</v>
      </c>
      <c r="I3" s="287"/>
      <c r="J3" s="503" t="s">
        <v>294</v>
      </c>
      <c r="K3" s="503"/>
      <c r="L3" s="503"/>
      <c r="M3" s="118" t="s">
        <v>490</v>
      </c>
      <c r="N3" s="118"/>
      <c r="O3" s="118"/>
      <c r="P3" s="473" t="s">
        <v>310</v>
      </c>
      <c r="Q3" s="473"/>
      <c r="R3" s="473"/>
      <c r="S3" s="91" t="s">
        <v>375</v>
      </c>
      <c r="T3" s="93"/>
      <c r="U3" s="504">
        <v>44861</v>
      </c>
      <c r="V3" s="505"/>
      <c r="W3" s="506"/>
      <c r="Y3" s="326" t="s">
        <v>323</v>
      </c>
    </row>
    <row r="4" spans="2:25" s="1" customFormat="1" ht="20.100000000000001" customHeight="1">
      <c r="B4" s="507" t="s">
        <v>0</v>
      </c>
      <c r="C4" s="507"/>
      <c r="D4" s="508" t="s">
        <v>293</v>
      </c>
      <c r="E4" s="508"/>
      <c r="F4" s="508"/>
      <c r="G4" s="508"/>
      <c r="H4" s="309" t="s">
        <v>1</v>
      </c>
      <c r="I4" s="309"/>
      <c r="J4" s="503" t="s">
        <v>295</v>
      </c>
      <c r="K4" s="503"/>
      <c r="L4" s="503"/>
      <c r="M4" s="118" t="s">
        <v>491</v>
      </c>
      <c r="N4" s="118"/>
      <c r="O4" s="118"/>
      <c r="P4" s="473" t="s">
        <v>334</v>
      </c>
      <c r="Q4" s="473"/>
      <c r="R4" s="473"/>
      <c r="S4" s="338"/>
      <c r="T4" s="339"/>
      <c r="U4" s="509"/>
      <c r="V4" s="510"/>
      <c r="W4" s="511"/>
      <c r="Y4" s="326" t="s">
        <v>327</v>
      </c>
    </row>
    <row r="5" spans="2:25" s="1" customFormat="1" ht="20.100000000000001" customHeight="1">
      <c r="B5" s="362" t="s">
        <v>492</v>
      </c>
      <c r="C5" s="359" t="s">
        <v>493</v>
      </c>
      <c r="D5" s="512">
        <v>2</v>
      </c>
      <c r="E5" s="513"/>
      <c r="F5" s="514"/>
      <c r="G5" s="515"/>
      <c r="H5" s="515"/>
      <c r="I5" s="515"/>
      <c r="J5" s="515"/>
      <c r="K5" s="515"/>
      <c r="L5" s="515"/>
      <c r="M5" s="294" t="s">
        <v>492</v>
      </c>
      <c r="N5" s="347" t="s">
        <v>493</v>
      </c>
      <c r="O5" s="512">
        <v>2</v>
      </c>
      <c r="P5" s="513"/>
      <c r="Q5" s="516"/>
      <c r="R5" s="517"/>
      <c r="S5" s="517"/>
      <c r="T5" s="517"/>
      <c r="U5" s="517"/>
      <c r="V5" s="517"/>
      <c r="W5" s="518"/>
      <c r="Y5" s="326" t="s">
        <v>331</v>
      </c>
    </row>
    <row r="6" spans="2:25" s="1" customFormat="1" ht="20.100000000000001" customHeight="1">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c r="B7" s="362"/>
      <c r="C7" s="347" t="s">
        <v>494</v>
      </c>
      <c r="D7" s="522">
        <v>1</v>
      </c>
      <c r="E7" s="523"/>
      <c r="F7" s="514"/>
      <c r="G7" s="515"/>
      <c r="H7" s="515"/>
      <c r="I7" s="515"/>
      <c r="J7" s="515"/>
      <c r="K7" s="515"/>
      <c r="L7" s="515"/>
      <c r="M7" s="362"/>
      <c r="N7" s="347" t="s">
        <v>494</v>
      </c>
      <c r="O7" s="522">
        <v>2</v>
      </c>
      <c r="P7" s="523"/>
      <c r="Q7" s="514"/>
      <c r="R7" s="515"/>
      <c r="S7" s="515"/>
      <c r="T7" s="515"/>
      <c r="U7" s="515"/>
      <c r="V7" s="515"/>
      <c r="W7" s="521"/>
    </row>
    <row r="8" spans="2:25" s="1" customFormat="1" ht="20.100000000000001" customHeight="1">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c r="B9" s="346" t="s">
        <v>495</v>
      </c>
      <c r="C9" s="346" t="s">
        <v>496</v>
      </c>
      <c r="D9" s="526" t="s">
        <v>281</v>
      </c>
      <c r="E9" s="527"/>
      <c r="F9" s="514"/>
      <c r="G9" s="515"/>
      <c r="H9" s="515"/>
      <c r="I9" s="515"/>
      <c r="J9" s="515"/>
      <c r="K9" s="515"/>
      <c r="L9" s="515"/>
      <c r="M9" s="346" t="s">
        <v>495</v>
      </c>
      <c r="N9" s="346" t="s">
        <v>496</v>
      </c>
      <c r="O9" s="526" t="s">
        <v>281</v>
      </c>
      <c r="P9" s="527"/>
      <c r="Q9" s="514"/>
      <c r="R9" s="515"/>
      <c r="S9" s="515"/>
      <c r="T9" s="515"/>
      <c r="U9" s="515"/>
      <c r="V9" s="515"/>
      <c r="W9" s="521"/>
    </row>
    <row r="10" spans="2:25" s="1" customFormat="1" ht="17.100000000000001" customHeight="1">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c r="B11" s="346"/>
      <c r="C11" s="346" t="s">
        <v>497</v>
      </c>
      <c r="D11" s="526" t="s">
        <v>247</v>
      </c>
      <c r="E11" s="527"/>
      <c r="F11" s="514"/>
      <c r="G11" s="515"/>
      <c r="H11" s="515"/>
      <c r="I11" s="515"/>
      <c r="J11" s="515"/>
      <c r="K11" s="515"/>
      <c r="L11" s="515"/>
      <c r="M11" s="346"/>
      <c r="N11" s="346" t="s">
        <v>497</v>
      </c>
      <c r="O11" s="526" t="s">
        <v>247</v>
      </c>
      <c r="P11" s="527"/>
      <c r="Q11" s="514"/>
      <c r="R11" s="515"/>
      <c r="S11" s="515"/>
      <c r="T11" s="515"/>
      <c r="U11" s="515"/>
      <c r="V11" s="515"/>
      <c r="W11" s="521"/>
    </row>
    <row r="12" spans="2:25" s="1" customFormat="1" ht="17.100000000000001" customHeight="1">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c r="B13" s="106" t="s">
        <v>498</v>
      </c>
      <c r="C13" s="108"/>
      <c r="D13" s="530" t="s">
        <v>143</v>
      </c>
      <c r="E13" s="531"/>
      <c r="F13" s="514"/>
      <c r="G13" s="515"/>
      <c r="H13" s="515"/>
      <c r="I13" s="515"/>
      <c r="J13" s="515"/>
      <c r="K13" s="515"/>
      <c r="L13" s="515"/>
      <c r="M13" s="106" t="s">
        <v>498</v>
      </c>
      <c r="N13" s="108"/>
      <c r="O13" s="530" t="s">
        <v>143</v>
      </c>
      <c r="P13" s="531"/>
      <c r="Q13" s="514"/>
      <c r="R13" s="515"/>
      <c r="S13" s="515"/>
      <c r="T13" s="515"/>
      <c r="U13" s="515"/>
      <c r="V13" s="515"/>
      <c r="W13" s="521"/>
    </row>
    <row r="14" spans="2:25" s="1" customFormat="1" ht="17.100000000000001" customHeight="1">
      <c r="B14" s="106" t="s">
        <v>499</v>
      </c>
      <c r="C14" s="108"/>
      <c r="D14" s="530" t="s">
        <v>279</v>
      </c>
      <c r="E14" s="531"/>
      <c r="F14" s="514"/>
      <c r="G14" s="515"/>
      <c r="H14" s="515"/>
      <c r="I14" s="515"/>
      <c r="J14" s="515"/>
      <c r="K14" s="515"/>
      <c r="L14" s="515"/>
      <c r="M14" s="106" t="s">
        <v>499</v>
      </c>
      <c r="N14" s="108"/>
      <c r="O14" s="530" t="s">
        <v>279</v>
      </c>
      <c r="P14" s="531"/>
      <c r="Q14" s="514"/>
      <c r="R14" s="515"/>
      <c r="S14" s="515"/>
      <c r="T14" s="515"/>
      <c r="U14" s="515"/>
      <c r="V14" s="515"/>
      <c r="W14" s="521"/>
    </row>
    <row r="15" spans="2:25" s="1" customFormat="1" ht="17.100000000000001" customHeight="1">
      <c r="B15" s="91" t="s">
        <v>500</v>
      </c>
      <c r="C15" s="532" t="s">
        <v>400</v>
      </c>
      <c r="D15" s="533"/>
      <c r="E15" s="534" t="s">
        <v>291</v>
      </c>
      <c r="F15" s="514"/>
      <c r="G15" s="515"/>
      <c r="H15" s="515"/>
      <c r="I15" s="515"/>
      <c r="J15" s="515"/>
      <c r="K15" s="515"/>
      <c r="L15" s="515"/>
      <c r="M15" s="91" t="s">
        <v>500</v>
      </c>
      <c r="N15" s="532" t="s">
        <v>400</v>
      </c>
      <c r="O15" s="533"/>
      <c r="P15" s="534" t="s">
        <v>323</v>
      </c>
      <c r="Q15" s="514"/>
      <c r="R15" s="515"/>
      <c r="S15" s="515"/>
      <c r="T15" s="515"/>
      <c r="U15" s="515"/>
      <c r="V15" s="515"/>
      <c r="W15" s="521"/>
    </row>
    <row r="16" spans="2:25" s="1" customFormat="1" ht="17.100000000000001" customHeight="1">
      <c r="B16" s="94"/>
      <c r="C16" s="532" t="s">
        <v>401</v>
      </c>
      <c r="D16" s="533"/>
      <c r="E16" s="71" t="s">
        <v>323</v>
      </c>
      <c r="F16" s="535"/>
      <c r="G16" s="536"/>
      <c r="H16" s="536"/>
      <c r="I16" s="536"/>
      <c r="J16" s="536"/>
      <c r="K16" s="536"/>
      <c r="L16" s="536"/>
      <c r="M16" s="94"/>
      <c r="N16" s="532" t="s">
        <v>401</v>
      </c>
      <c r="O16" s="533"/>
      <c r="P16" s="71" t="s">
        <v>318</v>
      </c>
      <c r="Q16" s="535"/>
      <c r="R16" s="536"/>
      <c r="S16" s="536"/>
      <c r="T16" s="536"/>
      <c r="U16" s="536"/>
      <c r="V16" s="536"/>
      <c r="W16" s="537"/>
    </row>
    <row r="17" spans="2:23" s="1" customFormat="1" ht="17.100000000000001" customHeight="1">
      <c r="B17" s="106" t="s">
        <v>391</v>
      </c>
      <c r="C17" s="107"/>
      <c r="D17" s="108"/>
      <c r="E17" s="83" t="s">
        <v>519</v>
      </c>
      <c r="F17" s="538"/>
      <c r="G17" s="538"/>
      <c r="H17" s="538"/>
      <c r="I17" s="538"/>
      <c r="J17" s="538"/>
      <c r="K17" s="538"/>
      <c r="L17" s="539"/>
      <c r="M17" s="106" t="s">
        <v>391</v>
      </c>
      <c r="N17" s="107"/>
      <c r="O17" s="108"/>
      <c r="P17" s="83" t="s">
        <v>520</v>
      </c>
      <c r="Q17" s="538"/>
      <c r="R17" s="538"/>
      <c r="S17" s="538"/>
      <c r="T17" s="538"/>
      <c r="U17" s="538"/>
      <c r="V17" s="538"/>
      <c r="W17" s="539"/>
    </row>
    <row r="18" spans="2:23" s="1" customFormat="1" ht="17.100000000000001" customHeight="1">
      <c r="B18" s="106" t="s">
        <v>502</v>
      </c>
      <c r="C18" s="107"/>
      <c r="D18" s="108"/>
      <c r="E18" s="540" t="s">
        <v>521</v>
      </c>
      <c r="F18" s="541"/>
      <c r="G18" s="541"/>
      <c r="H18" s="541"/>
      <c r="I18" s="541"/>
      <c r="J18" s="541"/>
      <c r="K18" s="541"/>
      <c r="L18" s="542"/>
      <c r="M18" s="106" t="s">
        <v>502</v>
      </c>
      <c r="N18" s="107"/>
      <c r="O18" s="108"/>
      <c r="P18" s="540" t="s">
        <v>521</v>
      </c>
      <c r="Q18" s="541"/>
      <c r="R18" s="541"/>
      <c r="S18" s="541"/>
      <c r="T18" s="541"/>
      <c r="U18" s="541"/>
      <c r="V18" s="541"/>
      <c r="W18" s="542"/>
    </row>
    <row r="19" spans="2:23" s="1" customFormat="1" ht="17.100000000000001" customHeight="1">
      <c r="B19" s="106" t="s">
        <v>504</v>
      </c>
      <c r="C19" s="107"/>
      <c r="D19" s="108"/>
      <c r="E19" s="540" t="s">
        <v>505</v>
      </c>
      <c r="F19" s="541"/>
      <c r="G19" s="541"/>
      <c r="H19" s="543"/>
      <c r="I19" s="543"/>
      <c r="J19" s="543"/>
      <c r="K19" s="543"/>
      <c r="L19" s="544"/>
      <c r="M19" s="106" t="s">
        <v>504</v>
      </c>
      <c r="N19" s="107"/>
      <c r="O19" s="108"/>
      <c r="P19" s="540" t="s">
        <v>505</v>
      </c>
      <c r="Q19" s="541"/>
      <c r="R19" s="541"/>
      <c r="S19" s="543"/>
      <c r="T19" s="543"/>
      <c r="U19" s="543"/>
      <c r="V19" s="543"/>
      <c r="W19" s="544"/>
    </row>
    <row r="20" spans="2:23" s="1" customFormat="1" ht="17.100000000000001" customHeight="1">
      <c r="B20" s="106" t="s">
        <v>506</v>
      </c>
      <c r="C20" s="107"/>
      <c r="D20" s="108"/>
      <c r="E20" s="540" t="s">
        <v>324</v>
      </c>
      <c r="F20" s="541"/>
      <c r="G20" s="541"/>
      <c r="H20" s="545" t="s">
        <v>507</v>
      </c>
      <c r="I20" s="546"/>
      <c r="J20" s="547" t="s">
        <v>505</v>
      </c>
      <c r="K20" s="548"/>
      <c r="L20" s="549"/>
      <c r="M20" s="106" t="s">
        <v>506</v>
      </c>
      <c r="N20" s="107"/>
      <c r="O20" s="108"/>
      <c r="P20" s="540" t="s">
        <v>324</v>
      </c>
      <c r="Q20" s="541"/>
      <c r="R20" s="541"/>
      <c r="S20" s="545" t="s">
        <v>507</v>
      </c>
      <c r="T20" s="546"/>
      <c r="U20" s="547" t="s">
        <v>505</v>
      </c>
      <c r="V20" s="548"/>
      <c r="W20" s="549"/>
    </row>
    <row r="21" spans="2:23" s="1" customFormat="1" ht="17.100000000000001" customHeight="1">
      <c r="B21" s="106" t="s">
        <v>508</v>
      </c>
      <c r="C21" s="107"/>
      <c r="D21" s="550" t="s">
        <v>522</v>
      </c>
      <c r="E21" s="551"/>
      <c r="F21" s="551"/>
      <c r="G21" s="551"/>
      <c r="H21" s="551"/>
      <c r="I21" s="551"/>
      <c r="J21" s="551"/>
      <c r="K21" s="551"/>
      <c r="L21" s="552"/>
      <c r="M21" s="553" t="s">
        <v>508</v>
      </c>
      <c r="N21" s="554"/>
      <c r="O21" s="550" t="s">
        <v>523</v>
      </c>
      <c r="P21" s="551"/>
      <c r="Q21" s="551"/>
      <c r="R21" s="551"/>
      <c r="S21" s="551"/>
      <c r="T21" s="551"/>
      <c r="U21" s="551"/>
      <c r="V21" s="551"/>
      <c r="W21" s="552"/>
    </row>
    <row r="22" spans="2:23" s="1" customFormat="1" ht="20.100000000000001" customHeight="1">
      <c r="B22" s="362" t="s">
        <v>492</v>
      </c>
      <c r="C22" s="359" t="s">
        <v>493</v>
      </c>
      <c r="D22" s="512">
        <v>2</v>
      </c>
      <c r="E22" s="513"/>
      <c r="F22" s="514"/>
      <c r="G22" s="515"/>
      <c r="H22" s="515"/>
      <c r="I22" s="515"/>
      <c r="J22" s="515"/>
      <c r="K22" s="515"/>
      <c r="L22" s="515"/>
      <c r="M22" s="362" t="s">
        <v>492</v>
      </c>
      <c r="N22" s="359" t="s">
        <v>493</v>
      </c>
      <c r="O22" s="512">
        <v>2</v>
      </c>
      <c r="P22" s="513"/>
      <c r="Q22" s="514"/>
      <c r="R22" s="515"/>
      <c r="S22" s="515"/>
      <c r="T22" s="515"/>
      <c r="U22" s="515"/>
      <c r="V22" s="515"/>
      <c r="W22" s="521"/>
    </row>
    <row r="23" spans="2:23" s="1" customFormat="1" ht="20.100000000000001" customHeight="1">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c r="B24" s="362"/>
      <c r="C24" s="347" t="s">
        <v>494</v>
      </c>
      <c r="D24" s="522">
        <v>3</v>
      </c>
      <c r="E24" s="523"/>
      <c r="F24" s="514"/>
      <c r="G24" s="515"/>
      <c r="H24" s="515"/>
      <c r="I24" s="515"/>
      <c r="J24" s="515"/>
      <c r="K24" s="515"/>
      <c r="L24" s="515"/>
      <c r="M24" s="362"/>
      <c r="N24" s="347" t="s">
        <v>494</v>
      </c>
      <c r="O24" s="522">
        <v>4</v>
      </c>
      <c r="P24" s="523"/>
      <c r="Q24" s="514"/>
      <c r="R24" s="515"/>
      <c r="S24" s="515"/>
      <c r="T24" s="515"/>
      <c r="U24" s="515"/>
      <c r="V24" s="515"/>
      <c r="W24" s="521"/>
    </row>
    <row r="25" spans="2:23" s="1" customFormat="1" ht="20.100000000000001" customHeight="1">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c r="B26" s="346" t="s">
        <v>495</v>
      </c>
      <c r="C26" s="346" t="s">
        <v>496</v>
      </c>
      <c r="D26" s="526" t="s">
        <v>281</v>
      </c>
      <c r="E26" s="527"/>
      <c r="F26" s="514"/>
      <c r="G26" s="515"/>
      <c r="H26" s="515"/>
      <c r="I26" s="515"/>
      <c r="J26" s="515"/>
      <c r="K26" s="515"/>
      <c r="L26" s="515"/>
      <c r="M26" s="346" t="s">
        <v>495</v>
      </c>
      <c r="N26" s="346" t="s">
        <v>496</v>
      </c>
      <c r="O26" s="526" t="s">
        <v>281</v>
      </c>
      <c r="P26" s="527"/>
      <c r="Q26" s="514"/>
      <c r="R26" s="515"/>
      <c r="S26" s="515"/>
      <c r="T26" s="515"/>
      <c r="U26" s="515"/>
      <c r="V26" s="515"/>
      <c r="W26" s="521"/>
    </row>
    <row r="27" spans="2:23" s="1" customFormat="1" ht="17.100000000000001" customHeight="1">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c r="B28" s="346"/>
      <c r="C28" s="346" t="s">
        <v>497</v>
      </c>
      <c r="D28" s="526" t="s">
        <v>247</v>
      </c>
      <c r="E28" s="527"/>
      <c r="F28" s="514"/>
      <c r="G28" s="515"/>
      <c r="H28" s="515"/>
      <c r="I28" s="515"/>
      <c r="J28" s="515"/>
      <c r="K28" s="515"/>
      <c r="L28" s="515"/>
      <c r="M28" s="346"/>
      <c r="N28" s="346" t="s">
        <v>497</v>
      </c>
      <c r="O28" s="526" t="s">
        <v>247</v>
      </c>
      <c r="P28" s="527"/>
      <c r="Q28" s="514"/>
      <c r="R28" s="515"/>
      <c r="S28" s="515"/>
      <c r="T28" s="515"/>
      <c r="U28" s="515"/>
      <c r="V28" s="515"/>
      <c r="W28" s="521"/>
    </row>
    <row r="29" spans="2:23" s="1" customFormat="1" ht="17.100000000000001" customHeight="1">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c r="B30" s="106" t="s">
        <v>498</v>
      </c>
      <c r="C30" s="108"/>
      <c r="D30" s="530" t="s">
        <v>143</v>
      </c>
      <c r="E30" s="531"/>
      <c r="F30" s="514"/>
      <c r="G30" s="515"/>
      <c r="H30" s="515"/>
      <c r="I30" s="515"/>
      <c r="J30" s="515"/>
      <c r="K30" s="515"/>
      <c r="L30" s="515"/>
      <c r="M30" s="106" t="s">
        <v>498</v>
      </c>
      <c r="N30" s="108"/>
      <c r="O30" s="530" t="s">
        <v>143</v>
      </c>
      <c r="P30" s="531"/>
      <c r="Q30" s="514"/>
      <c r="R30" s="515"/>
      <c r="S30" s="515"/>
      <c r="T30" s="515"/>
      <c r="U30" s="515"/>
      <c r="V30" s="515"/>
      <c r="W30" s="521"/>
    </row>
    <row r="31" spans="2:23" s="1" customFormat="1" ht="17.100000000000001" customHeight="1">
      <c r="B31" s="106" t="s">
        <v>499</v>
      </c>
      <c r="C31" s="108"/>
      <c r="D31" s="530" t="s">
        <v>279</v>
      </c>
      <c r="E31" s="531"/>
      <c r="F31" s="514"/>
      <c r="G31" s="515"/>
      <c r="H31" s="515"/>
      <c r="I31" s="515"/>
      <c r="J31" s="515"/>
      <c r="K31" s="515"/>
      <c r="L31" s="515"/>
      <c r="M31" s="106" t="s">
        <v>499</v>
      </c>
      <c r="N31" s="108"/>
      <c r="O31" s="530" t="s">
        <v>279</v>
      </c>
      <c r="P31" s="531"/>
      <c r="Q31" s="514"/>
      <c r="R31" s="515"/>
      <c r="S31" s="515"/>
      <c r="T31" s="515"/>
      <c r="U31" s="515"/>
      <c r="V31" s="515"/>
      <c r="W31" s="521"/>
    </row>
    <row r="32" spans="2:23" s="1" customFormat="1" ht="17.100000000000001" customHeight="1">
      <c r="B32" s="91" t="s">
        <v>500</v>
      </c>
      <c r="C32" s="532" t="s">
        <v>400</v>
      </c>
      <c r="D32" s="533"/>
      <c r="E32" s="534" t="s">
        <v>323</v>
      </c>
      <c r="F32" s="514"/>
      <c r="G32" s="515"/>
      <c r="H32" s="515"/>
      <c r="I32" s="515"/>
      <c r="J32" s="515"/>
      <c r="K32" s="515"/>
      <c r="L32" s="515"/>
      <c r="M32" s="91" t="s">
        <v>500</v>
      </c>
      <c r="N32" s="532" t="s">
        <v>400</v>
      </c>
      <c r="O32" s="533"/>
      <c r="P32" s="71" t="s">
        <v>331</v>
      </c>
      <c r="Q32" s="514"/>
      <c r="R32" s="515"/>
      <c r="S32" s="515"/>
      <c r="T32" s="515"/>
      <c r="U32" s="515"/>
      <c r="V32" s="515"/>
      <c r="W32" s="521"/>
    </row>
    <row r="33" spans="2:23" s="1" customFormat="1" ht="17.100000000000001" customHeight="1">
      <c r="B33" s="94"/>
      <c r="C33" s="532" t="s">
        <v>401</v>
      </c>
      <c r="D33" s="533"/>
      <c r="E33" s="71" t="s">
        <v>318</v>
      </c>
      <c r="F33" s="535"/>
      <c r="G33" s="536"/>
      <c r="H33" s="536"/>
      <c r="I33" s="536"/>
      <c r="J33" s="536"/>
      <c r="K33" s="536"/>
      <c r="L33" s="536"/>
      <c r="M33" s="94"/>
      <c r="N33" s="532" t="s">
        <v>401</v>
      </c>
      <c r="O33" s="533"/>
      <c r="P33" s="555" t="s">
        <v>318</v>
      </c>
      <c r="Q33" s="535"/>
      <c r="R33" s="536"/>
      <c r="S33" s="536"/>
      <c r="T33" s="536"/>
      <c r="U33" s="536"/>
      <c r="V33" s="536"/>
      <c r="W33" s="537"/>
    </row>
    <row r="34" spans="2:23" s="1" customFormat="1" ht="17.100000000000001" customHeight="1">
      <c r="B34" s="106" t="s">
        <v>391</v>
      </c>
      <c r="C34" s="107"/>
      <c r="D34" s="108"/>
      <c r="E34" s="83" t="s">
        <v>524</v>
      </c>
      <c r="F34" s="538"/>
      <c r="G34" s="538"/>
      <c r="H34" s="538"/>
      <c r="I34" s="538"/>
      <c r="J34" s="538"/>
      <c r="K34" s="538"/>
      <c r="L34" s="539"/>
      <c r="M34" s="106" t="s">
        <v>391</v>
      </c>
      <c r="N34" s="107"/>
      <c r="O34" s="108"/>
      <c r="P34" s="83" t="s">
        <v>525</v>
      </c>
      <c r="Q34" s="538"/>
      <c r="R34" s="538"/>
      <c r="S34" s="538"/>
      <c r="T34" s="538"/>
      <c r="U34" s="538"/>
      <c r="V34" s="538"/>
      <c r="W34" s="539"/>
    </row>
    <row r="35" spans="2:23" s="1" customFormat="1" ht="17.100000000000001" customHeight="1">
      <c r="B35" s="106" t="s">
        <v>502</v>
      </c>
      <c r="C35" s="107"/>
      <c r="D35" s="108"/>
      <c r="E35" s="540" t="s">
        <v>526</v>
      </c>
      <c r="F35" s="541"/>
      <c r="G35" s="541"/>
      <c r="H35" s="541"/>
      <c r="I35" s="541"/>
      <c r="J35" s="541"/>
      <c r="K35" s="541"/>
      <c r="L35" s="542"/>
      <c r="M35" s="106" t="s">
        <v>502</v>
      </c>
      <c r="N35" s="107"/>
      <c r="O35" s="108"/>
      <c r="P35" s="540" t="s">
        <v>324</v>
      </c>
      <c r="Q35" s="541"/>
      <c r="R35" s="541"/>
      <c r="S35" s="541"/>
      <c r="T35" s="541"/>
      <c r="U35" s="541"/>
      <c r="V35" s="541"/>
      <c r="W35" s="542"/>
    </row>
    <row r="36" spans="2:23" s="1" customFormat="1" ht="17.100000000000001" customHeight="1">
      <c r="B36" s="106" t="s">
        <v>504</v>
      </c>
      <c r="C36" s="107"/>
      <c r="D36" s="108"/>
      <c r="E36" s="540" t="s">
        <v>505</v>
      </c>
      <c r="F36" s="541"/>
      <c r="G36" s="541"/>
      <c r="H36" s="543"/>
      <c r="I36" s="543"/>
      <c r="J36" s="543"/>
      <c r="K36" s="543"/>
      <c r="L36" s="544"/>
      <c r="M36" s="106" t="s">
        <v>504</v>
      </c>
      <c r="N36" s="107"/>
      <c r="O36" s="108"/>
      <c r="P36" s="540" t="s">
        <v>505</v>
      </c>
      <c r="Q36" s="541"/>
      <c r="R36" s="541"/>
      <c r="S36" s="543"/>
      <c r="T36" s="543"/>
      <c r="U36" s="543"/>
      <c r="V36" s="543"/>
      <c r="W36" s="544"/>
    </row>
    <row r="37" spans="2:23" s="1" customFormat="1" ht="17.100000000000001" customHeight="1">
      <c r="B37" s="106" t="s">
        <v>506</v>
      </c>
      <c r="C37" s="107"/>
      <c r="D37" s="108"/>
      <c r="E37" s="540" t="s">
        <v>324</v>
      </c>
      <c r="F37" s="541"/>
      <c r="G37" s="541"/>
      <c r="H37" s="545" t="s">
        <v>507</v>
      </c>
      <c r="I37" s="546"/>
      <c r="J37" s="547" t="s">
        <v>505</v>
      </c>
      <c r="K37" s="548"/>
      <c r="L37" s="549"/>
      <c r="M37" s="106" t="s">
        <v>506</v>
      </c>
      <c r="N37" s="107"/>
      <c r="O37" s="108"/>
      <c r="P37" s="540" t="s">
        <v>324</v>
      </c>
      <c r="Q37" s="541"/>
      <c r="R37" s="541"/>
      <c r="S37" s="545" t="s">
        <v>507</v>
      </c>
      <c r="T37" s="546"/>
      <c r="U37" s="547" t="s">
        <v>505</v>
      </c>
      <c r="V37" s="548"/>
      <c r="W37" s="549"/>
    </row>
    <row r="38" spans="2:23" s="1" customFormat="1" ht="17.100000000000001" customHeight="1">
      <c r="B38" s="94" t="s">
        <v>508</v>
      </c>
      <c r="C38" s="95"/>
      <c r="D38" s="550" t="s">
        <v>527</v>
      </c>
      <c r="E38" s="551"/>
      <c r="F38" s="551"/>
      <c r="G38" s="551"/>
      <c r="H38" s="551"/>
      <c r="I38" s="551"/>
      <c r="J38" s="551"/>
      <c r="K38" s="551"/>
      <c r="L38" s="552"/>
      <c r="M38" s="94" t="s">
        <v>508</v>
      </c>
      <c r="N38" s="95"/>
      <c r="O38" s="550" t="s">
        <v>528</v>
      </c>
      <c r="P38" s="551"/>
      <c r="Q38" s="551"/>
      <c r="R38" s="551"/>
      <c r="S38" s="551"/>
      <c r="T38" s="551"/>
      <c r="U38" s="551"/>
      <c r="V38" s="551"/>
      <c r="W38" s="552"/>
    </row>
    <row r="39" spans="2:23" ht="15" customHeight="1">
      <c r="B39" s="3"/>
      <c r="C39" s="556" t="s">
        <v>510</v>
      </c>
      <c r="D39" s="557"/>
      <c r="E39" s="557"/>
      <c r="F39" s="557"/>
      <c r="G39" s="557"/>
      <c r="H39" s="557"/>
      <c r="I39" s="557"/>
      <c r="J39" s="557"/>
      <c r="K39" s="557"/>
      <c r="L39" s="557"/>
      <c r="M39" s="3"/>
      <c r="N39" s="558" t="s">
        <v>511</v>
      </c>
      <c r="O39" s="3"/>
      <c r="P39" s="3"/>
      <c r="Q39" s="3"/>
      <c r="R39" s="3"/>
      <c r="S39" s="3"/>
      <c r="T39" s="3"/>
      <c r="U39" s="3"/>
      <c r="V39" s="3"/>
      <c r="W39" s="3"/>
    </row>
    <row r="40" spans="2:23" ht="15" customHeight="1">
      <c r="B40" s="3"/>
      <c r="C40" s="559"/>
      <c r="D40" s="559"/>
      <c r="E40" s="559"/>
      <c r="F40" s="559"/>
      <c r="G40" s="559"/>
      <c r="H40" s="559"/>
      <c r="I40" s="559"/>
      <c r="J40" s="559"/>
      <c r="K40" s="559"/>
      <c r="L40" s="559"/>
      <c r="M40" s="3"/>
      <c r="N40" s="558" t="s">
        <v>512</v>
      </c>
      <c r="O40" s="3"/>
      <c r="P40" s="3"/>
      <c r="Q40" s="3"/>
      <c r="R40" s="3"/>
      <c r="S40" s="3"/>
      <c r="T40" s="3"/>
      <c r="U40" s="3"/>
      <c r="V40" s="3"/>
      <c r="W40" s="3"/>
    </row>
    <row r="41" spans="2:23" ht="15" customHeight="1">
      <c r="C41" s="558" t="s">
        <v>513</v>
      </c>
      <c r="N41" s="67" t="s">
        <v>514</v>
      </c>
      <c r="O41" s="560"/>
      <c r="P41" s="560"/>
      <c r="Q41" s="560"/>
      <c r="R41" s="560"/>
      <c r="S41" s="560"/>
      <c r="T41" s="560"/>
      <c r="U41" s="560"/>
      <c r="V41" s="560"/>
    </row>
    <row r="42" spans="2:23" ht="15" customHeight="1">
      <c r="C42" s="558" t="s">
        <v>515</v>
      </c>
      <c r="N42" s="67" t="s">
        <v>516</v>
      </c>
      <c r="O42" s="560"/>
      <c r="P42" s="560"/>
      <c r="Q42" s="560"/>
      <c r="R42" s="560"/>
      <c r="S42" s="560"/>
      <c r="T42" s="560"/>
      <c r="U42" s="560"/>
      <c r="V42" s="560"/>
    </row>
    <row r="43" spans="2:23">
      <c r="C43" s="67" t="s">
        <v>517</v>
      </c>
      <c r="N43" s="67" t="s">
        <v>518</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6F46D2D3-AA78-4146-8B41-58C736560C54}">
      <formula1>INDIRECT(D13)</formula1>
    </dataValidation>
    <dataValidation type="list" allowBlank="1" showInputMessage="1" showErrorMessage="1" sqref="D28:E29 D11:E12 O11:P12 O28:P29" xr:uid="{414EAEBD-4CDB-4C00-8B09-1491D7821DEA}">
      <formula1>INDIRECT(D9)</formula1>
    </dataValidation>
    <dataValidation type="list" allowBlank="1" showInputMessage="1" showErrorMessage="1" sqref="E32:E33 E15:E16 P32:P33 P15:P16" xr:uid="{64FBC366-8D74-4305-9300-997AE95AAA92}">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B9476-883A-416F-9022-7F4337D70CAE}">
  <dimension ref="B1:Y43"/>
  <sheetViews>
    <sheetView showGridLines="0" showZeros="0" view="pageBreakPreview" zoomScale="85" zoomScaleNormal="100" zoomScaleSheetLayoutView="85"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83" t="s">
        <v>489</v>
      </c>
      <c r="C2" s="283"/>
      <c r="D2" s="283"/>
      <c r="E2" s="283"/>
      <c r="F2" s="283"/>
      <c r="G2" s="283"/>
      <c r="H2" s="283"/>
      <c r="I2" s="283"/>
      <c r="J2" s="283"/>
      <c r="K2" s="283"/>
      <c r="L2" s="283"/>
      <c r="M2" s="283"/>
      <c r="N2" s="283"/>
      <c r="O2" s="283"/>
      <c r="P2" s="283"/>
      <c r="Q2" s="283"/>
      <c r="R2" s="283"/>
      <c r="S2" s="283"/>
      <c r="T2" s="283"/>
      <c r="U2" s="283"/>
      <c r="V2" s="283"/>
      <c r="W2" s="283"/>
      <c r="Y2" s="326" t="s">
        <v>318</v>
      </c>
    </row>
    <row r="3" spans="2:25" s="1" customFormat="1" ht="20.100000000000001" customHeight="1">
      <c r="B3" s="501" t="s">
        <v>8</v>
      </c>
      <c r="C3" s="501"/>
      <c r="D3" s="502" t="s">
        <v>292</v>
      </c>
      <c r="E3" s="502"/>
      <c r="F3" s="502"/>
      <c r="G3" s="502"/>
      <c r="H3" s="287" t="s">
        <v>9</v>
      </c>
      <c r="I3" s="287"/>
      <c r="J3" s="503" t="s">
        <v>294</v>
      </c>
      <c r="K3" s="503"/>
      <c r="L3" s="503"/>
      <c r="M3" s="118" t="s">
        <v>490</v>
      </c>
      <c r="N3" s="118"/>
      <c r="O3" s="118"/>
      <c r="P3" s="473" t="s">
        <v>310</v>
      </c>
      <c r="Q3" s="473"/>
      <c r="R3" s="473"/>
      <c r="S3" s="91" t="s">
        <v>375</v>
      </c>
      <c r="T3" s="93"/>
      <c r="U3" s="504">
        <v>44861</v>
      </c>
      <c r="V3" s="505"/>
      <c r="W3" s="506"/>
      <c r="Y3" s="326" t="s">
        <v>323</v>
      </c>
    </row>
    <row r="4" spans="2:25" s="1" customFormat="1" ht="20.100000000000001" customHeight="1">
      <c r="B4" s="507" t="s">
        <v>0</v>
      </c>
      <c r="C4" s="507"/>
      <c r="D4" s="508" t="s">
        <v>293</v>
      </c>
      <c r="E4" s="508"/>
      <c r="F4" s="508"/>
      <c r="G4" s="508"/>
      <c r="H4" s="309" t="s">
        <v>1</v>
      </c>
      <c r="I4" s="309"/>
      <c r="J4" s="503" t="s">
        <v>295</v>
      </c>
      <c r="K4" s="503"/>
      <c r="L4" s="503"/>
      <c r="M4" s="118" t="s">
        <v>491</v>
      </c>
      <c r="N4" s="118"/>
      <c r="O4" s="118"/>
      <c r="P4" s="473" t="s">
        <v>334</v>
      </c>
      <c r="Q4" s="473"/>
      <c r="R4" s="473"/>
      <c r="S4" s="338"/>
      <c r="T4" s="339"/>
      <c r="U4" s="509"/>
      <c r="V4" s="510"/>
      <c r="W4" s="511"/>
      <c r="Y4" s="326" t="s">
        <v>327</v>
      </c>
    </row>
    <row r="5" spans="2:25" s="1" customFormat="1" ht="20.100000000000001" customHeight="1">
      <c r="B5" s="362" t="s">
        <v>492</v>
      </c>
      <c r="C5" s="359" t="s">
        <v>493</v>
      </c>
      <c r="D5" s="512">
        <v>3</v>
      </c>
      <c r="E5" s="513"/>
      <c r="F5" s="514"/>
      <c r="G5" s="515"/>
      <c r="H5" s="515"/>
      <c r="I5" s="515"/>
      <c r="J5" s="515"/>
      <c r="K5" s="515"/>
      <c r="L5" s="515"/>
      <c r="M5" s="294" t="s">
        <v>492</v>
      </c>
      <c r="N5" s="347" t="s">
        <v>493</v>
      </c>
      <c r="O5" s="512">
        <v>3</v>
      </c>
      <c r="P5" s="513"/>
      <c r="Q5" s="516"/>
      <c r="R5" s="517"/>
      <c r="S5" s="517"/>
      <c r="T5" s="517"/>
      <c r="U5" s="517"/>
      <c r="V5" s="517"/>
      <c r="W5" s="518"/>
      <c r="Y5" s="326" t="s">
        <v>331</v>
      </c>
    </row>
    <row r="6" spans="2:25" s="1" customFormat="1" ht="20.100000000000001" customHeight="1">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c r="B7" s="362"/>
      <c r="C7" s="347" t="s">
        <v>494</v>
      </c>
      <c r="D7" s="522">
        <v>1</v>
      </c>
      <c r="E7" s="523"/>
      <c r="F7" s="514"/>
      <c r="G7" s="515"/>
      <c r="H7" s="515"/>
      <c r="I7" s="515"/>
      <c r="J7" s="515"/>
      <c r="K7" s="515"/>
      <c r="L7" s="515"/>
      <c r="M7" s="362"/>
      <c r="N7" s="347" t="s">
        <v>494</v>
      </c>
      <c r="O7" s="522">
        <v>2</v>
      </c>
      <c r="P7" s="523"/>
      <c r="Q7" s="514"/>
      <c r="R7" s="515"/>
      <c r="S7" s="515"/>
      <c r="T7" s="515"/>
      <c r="U7" s="515"/>
      <c r="V7" s="515"/>
      <c r="W7" s="521"/>
    </row>
    <row r="8" spans="2:25" s="1" customFormat="1" ht="20.100000000000001" customHeight="1">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c r="B9" s="346" t="s">
        <v>495</v>
      </c>
      <c r="C9" s="346" t="s">
        <v>496</v>
      </c>
      <c r="D9" s="526" t="s">
        <v>281</v>
      </c>
      <c r="E9" s="527"/>
      <c r="F9" s="514"/>
      <c r="G9" s="515"/>
      <c r="H9" s="515"/>
      <c r="I9" s="515"/>
      <c r="J9" s="515"/>
      <c r="K9" s="515"/>
      <c r="L9" s="515"/>
      <c r="M9" s="346" t="s">
        <v>495</v>
      </c>
      <c r="N9" s="346" t="s">
        <v>496</v>
      </c>
      <c r="O9" s="526" t="s">
        <v>281</v>
      </c>
      <c r="P9" s="527"/>
      <c r="Q9" s="514"/>
      <c r="R9" s="515"/>
      <c r="S9" s="515"/>
      <c r="T9" s="515"/>
      <c r="U9" s="515"/>
      <c r="V9" s="515"/>
      <c r="W9" s="521"/>
    </row>
    <row r="10" spans="2:25" s="1" customFormat="1" ht="17.100000000000001" customHeight="1">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c r="B11" s="346"/>
      <c r="C11" s="346" t="s">
        <v>497</v>
      </c>
      <c r="D11" s="526" t="s">
        <v>241</v>
      </c>
      <c r="E11" s="527"/>
      <c r="F11" s="514"/>
      <c r="G11" s="515"/>
      <c r="H11" s="515"/>
      <c r="I11" s="515"/>
      <c r="J11" s="515"/>
      <c r="K11" s="515"/>
      <c r="L11" s="515"/>
      <c r="M11" s="346"/>
      <c r="N11" s="346" t="s">
        <v>497</v>
      </c>
      <c r="O11" s="526" t="s">
        <v>244</v>
      </c>
      <c r="P11" s="527"/>
      <c r="Q11" s="514"/>
      <c r="R11" s="515"/>
      <c r="S11" s="515"/>
      <c r="T11" s="515"/>
      <c r="U11" s="515"/>
      <c r="V11" s="515"/>
      <c r="W11" s="521"/>
    </row>
    <row r="12" spans="2:25" s="1" customFormat="1" ht="17.100000000000001" customHeight="1">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c r="B13" s="106" t="s">
        <v>498</v>
      </c>
      <c r="C13" s="108"/>
      <c r="D13" s="530" t="s">
        <v>153</v>
      </c>
      <c r="E13" s="531"/>
      <c r="F13" s="514"/>
      <c r="G13" s="515"/>
      <c r="H13" s="515"/>
      <c r="I13" s="515"/>
      <c r="J13" s="515"/>
      <c r="K13" s="515"/>
      <c r="L13" s="515"/>
      <c r="M13" s="106" t="s">
        <v>498</v>
      </c>
      <c r="N13" s="108"/>
      <c r="O13" s="530" t="s">
        <v>143</v>
      </c>
      <c r="P13" s="531"/>
      <c r="Q13" s="514"/>
      <c r="R13" s="515"/>
      <c r="S13" s="515"/>
      <c r="T13" s="515"/>
      <c r="U13" s="515"/>
      <c r="V13" s="515"/>
      <c r="W13" s="521"/>
    </row>
    <row r="14" spans="2:25" s="1" customFormat="1" ht="17.100000000000001" customHeight="1">
      <c r="B14" s="106" t="s">
        <v>499</v>
      </c>
      <c r="C14" s="108"/>
      <c r="D14" s="530" t="s">
        <v>147</v>
      </c>
      <c r="E14" s="531"/>
      <c r="F14" s="514"/>
      <c r="G14" s="515"/>
      <c r="H14" s="515"/>
      <c r="I14" s="515"/>
      <c r="J14" s="515"/>
      <c r="K14" s="515"/>
      <c r="L14" s="515"/>
      <c r="M14" s="106" t="s">
        <v>499</v>
      </c>
      <c r="N14" s="108"/>
      <c r="O14" s="530" t="s">
        <v>160</v>
      </c>
      <c r="P14" s="531"/>
      <c r="Q14" s="514"/>
      <c r="R14" s="515"/>
      <c r="S14" s="515"/>
      <c r="T14" s="515"/>
      <c r="U14" s="515"/>
      <c r="V14" s="515"/>
      <c r="W14" s="521"/>
    </row>
    <row r="15" spans="2:25" s="1" customFormat="1" ht="17.100000000000001" customHeight="1">
      <c r="B15" s="91" t="s">
        <v>500</v>
      </c>
      <c r="C15" s="532" t="s">
        <v>400</v>
      </c>
      <c r="D15" s="533"/>
      <c r="E15" s="534" t="s">
        <v>291</v>
      </c>
      <c r="F15" s="514"/>
      <c r="G15" s="515"/>
      <c r="H15" s="515"/>
      <c r="I15" s="515"/>
      <c r="J15" s="515"/>
      <c r="K15" s="515"/>
      <c r="L15" s="515"/>
      <c r="M15" s="91" t="s">
        <v>500</v>
      </c>
      <c r="N15" s="532" t="s">
        <v>400</v>
      </c>
      <c r="O15" s="533"/>
      <c r="P15" s="534" t="s">
        <v>291</v>
      </c>
      <c r="Q15" s="514"/>
      <c r="R15" s="515"/>
      <c r="S15" s="515"/>
      <c r="T15" s="515"/>
      <c r="U15" s="515"/>
      <c r="V15" s="515"/>
      <c r="W15" s="521"/>
    </row>
    <row r="16" spans="2:25" s="1" customFormat="1" ht="17.100000000000001" customHeight="1">
      <c r="B16" s="94"/>
      <c r="C16" s="532" t="s">
        <v>401</v>
      </c>
      <c r="D16" s="533"/>
      <c r="E16" s="71" t="s">
        <v>323</v>
      </c>
      <c r="F16" s="535"/>
      <c r="G16" s="536"/>
      <c r="H16" s="536"/>
      <c r="I16" s="536"/>
      <c r="J16" s="536"/>
      <c r="K16" s="536"/>
      <c r="L16" s="536"/>
      <c r="M16" s="94"/>
      <c r="N16" s="532" t="s">
        <v>401</v>
      </c>
      <c r="O16" s="533"/>
      <c r="P16" s="71" t="s">
        <v>323</v>
      </c>
      <c r="Q16" s="535"/>
      <c r="R16" s="536"/>
      <c r="S16" s="536"/>
      <c r="T16" s="536"/>
      <c r="U16" s="536"/>
      <c r="V16" s="536"/>
      <c r="W16" s="537"/>
    </row>
    <row r="17" spans="2:23" s="1" customFormat="1" ht="17.100000000000001" customHeight="1">
      <c r="B17" s="106" t="s">
        <v>391</v>
      </c>
      <c r="C17" s="107"/>
      <c r="D17" s="108"/>
      <c r="E17" s="83" t="s">
        <v>529</v>
      </c>
      <c r="F17" s="538"/>
      <c r="G17" s="538"/>
      <c r="H17" s="538"/>
      <c r="I17" s="538"/>
      <c r="J17" s="538"/>
      <c r="K17" s="538"/>
      <c r="L17" s="539"/>
      <c r="M17" s="106" t="s">
        <v>391</v>
      </c>
      <c r="N17" s="107"/>
      <c r="O17" s="108"/>
      <c r="P17" s="83" t="s">
        <v>530</v>
      </c>
      <c r="Q17" s="538"/>
      <c r="R17" s="538"/>
      <c r="S17" s="538"/>
      <c r="T17" s="538"/>
      <c r="U17" s="538"/>
      <c r="V17" s="538"/>
      <c r="W17" s="539"/>
    </row>
    <row r="18" spans="2:23" s="1" customFormat="1" ht="17.100000000000001" customHeight="1">
      <c r="B18" s="106" t="s">
        <v>502</v>
      </c>
      <c r="C18" s="107"/>
      <c r="D18" s="108"/>
      <c r="E18" s="540" t="s">
        <v>531</v>
      </c>
      <c r="F18" s="541"/>
      <c r="G18" s="541"/>
      <c r="H18" s="541"/>
      <c r="I18" s="541"/>
      <c r="J18" s="541"/>
      <c r="K18" s="541"/>
      <c r="L18" s="542"/>
      <c r="M18" s="106" t="s">
        <v>502</v>
      </c>
      <c r="N18" s="107"/>
      <c r="O18" s="108"/>
      <c r="P18" s="540" t="s">
        <v>324</v>
      </c>
      <c r="Q18" s="541"/>
      <c r="R18" s="541"/>
      <c r="S18" s="541"/>
      <c r="T18" s="541"/>
      <c r="U18" s="541"/>
      <c r="V18" s="541"/>
      <c r="W18" s="542"/>
    </row>
    <row r="19" spans="2:23" s="1" customFormat="1" ht="17.100000000000001" customHeight="1">
      <c r="B19" s="106" t="s">
        <v>504</v>
      </c>
      <c r="C19" s="107"/>
      <c r="D19" s="108"/>
      <c r="E19" s="540" t="s">
        <v>505</v>
      </c>
      <c r="F19" s="541"/>
      <c r="G19" s="541"/>
      <c r="H19" s="543"/>
      <c r="I19" s="543"/>
      <c r="J19" s="543"/>
      <c r="K19" s="543"/>
      <c r="L19" s="544"/>
      <c r="M19" s="106" t="s">
        <v>504</v>
      </c>
      <c r="N19" s="107"/>
      <c r="O19" s="108"/>
      <c r="P19" s="540" t="s">
        <v>505</v>
      </c>
      <c r="Q19" s="541"/>
      <c r="R19" s="541"/>
      <c r="S19" s="543"/>
      <c r="T19" s="543"/>
      <c r="U19" s="543"/>
      <c r="V19" s="543"/>
      <c r="W19" s="544"/>
    </row>
    <row r="20" spans="2:23" s="1" customFormat="1" ht="17.100000000000001" customHeight="1">
      <c r="B20" s="106" t="s">
        <v>506</v>
      </c>
      <c r="C20" s="107"/>
      <c r="D20" s="108"/>
      <c r="E20" s="540" t="s">
        <v>324</v>
      </c>
      <c r="F20" s="541"/>
      <c r="G20" s="541"/>
      <c r="H20" s="545" t="s">
        <v>507</v>
      </c>
      <c r="I20" s="546"/>
      <c r="J20" s="547" t="s">
        <v>505</v>
      </c>
      <c r="K20" s="548"/>
      <c r="L20" s="549"/>
      <c r="M20" s="106" t="s">
        <v>506</v>
      </c>
      <c r="N20" s="107"/>
      <c r="O20" s="108"/>
      <c r="P20" s="540" t="s">
        <v>324</v>
      </c>
      <c r="Q20" s="541"/>
      <c r="R20" s="541"/>
      <c r="S20" s="545" t="s">
        <v>507</v>
      </c>
      <c r="T20" s="546"/>
      <c r="U20" s="547" t="s">
        <v>505</v>
      </c>
      <c r="V20" s="548"/>
      <c r="W20" s="549"/>
    </row>
    <row r="21" spans="2:23" s="1" customFormat="1" ht="17.100000000000001" customHeight="1">
      <c r="B21" s="106" t="s">
        <v>508</v>
      </c>
      <c r="C21" s="107"/>
      <c r="D21" s="550" t="s">
        <v>532</v>
      </c>
      <c r="E21" s="551"/>
      <c r="F21" s="551"/>
      <c r="G21" s="551"/>
      <c r="H21" s="551"/>
      <c r="I21" s="551"/>
      <c r="J21" s="551"/>
      <c r="K21" s="551"/>
      <c r="L21" s="552"/>
      <c r="M21" s="553" t="s">
        <v>508</v>
      </c>
      <c r="N21" s="554"/>
      <c r="O21" s="550" t="s">
        <v>533</v>
      </c>
      <c r="P21" s="551"/>
      <c r="Q21" s="551"/>
      <c r="R21" s="551"/>
      <c r="S21" s="551"/>
      <c r="T21" s="551"/>
      <c r="U21" s="551"/>
      <c r="V21" s="551"/>
      <c r="W21" s="552"/>
    </row>
    <row r="22" spans="2:23" s="1" customFormat="1" ht="20.100000000000001" customHeight="1">
      <c r="B22" s="362" t="s">
        <v>492</v>
      </c>
      <c r="C22" s="359" t="s">
        <v>493</v>
      </c>
      <c r="D22" s="512"/>
      <c r="E22" s="513"/>
      <c r="F22" s="514"/>
      <c r="G22" s="515"/>
      <c r="H22" s="515"/>
      <c r="I22" s="515"/>
      <c r="J22" s="515"/>
      <c r="K22" s="515"/>
      <c r="L22" s="515"/>
      <c r="M22" s="362" t="s">
        <v>492</v>
      </c>
      <c r="N22" s="359" t="s">
        <v>493</v>
      </c>
      <c r="O22" s="512"/>
      <c r="P22" s="513"/>
      <c r="Q22" s="514"/>
      <c r="R22" s="515"/>
      <c r="S22" s="515"/>
      <c r="T22" s="515"/>
      <c r="U22" s="515"/>
      <c r="V22" s="515"/>
      <c r="W22" s="521"/>
    </row>
    <row r="23" spans="2:23" s="1" customFormat="1" ht="20.100000000000001" customHeight="1">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c r="B24" s="362"/>
      <c r="C24" s="347" t="s">
        <v>494</v>
      </c>
      <c r="D24" s="522"/>
      <c r="E24" s="523"/>
      <c r="F24" s="514"/>
      <c r="G24" s="515"/>
      <c r="H24" s="515"/>
      <c r="I24" s="515"/>
      <c r="J24" s="515"/>
      <c r="K24" s="515"/>
      <c r="L24" s="515"/>
      <c r="M24" s="362"/>
      <c r="N24" s="347" t="s">
        <v>494</v>
      </c>
      <c r="O24" s="522"/>
      <c r="P24" s="523"/>
      <c r="Q24" s="514"/>
      <c r="R24" s="515"/>
      <c r="S24" s="515"/>
      <c r="T24" s="515"/>
      <c r="U24" s="515"/>
      <c r="V24" s="515"/>
      <c r="W24" s="521"/>
    </row>
    <row r="25" spans="2:23" s="1" customFormat="1" ht="20.100000000000001" customHeight="1">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c r="B26" s="346" t="s">
        <v>495</v>
      </c>
      <c r="C26" s="346" t="s">
        <v>496</v>
      </c>
      <c r="D26" s="526"/>
      <c r="E26" s="527"/>
      <c r="F26" s="514"/>
      <c r="G26" s="515"/>
      <c r="H26" s="515"/>
      <c r="I26" s="515"/>
      <c r="J26" s="515"/>
      <c r="K26" s="515"/>
      <c r="L26" s="515"/>
      <c r="M26" s="346" t="s">
        <v>495</v>
      </c>
      <c r="N26" s="346" t="s">
        <v>496</v>
      </c>
      <c r="O26" s="526"/>
      <c r="P26" s="527"/>
      <c r="Q26" s="514"/>
      <c r="R26" s="515"/>
      <c r="S26" s="515"/>
      <c r="T26" s="515"/>
      <c r="U26" s="515"/>
      <c r="V26" s="515"/>
      <c r="W26" s="521"/>
    </row>
    <row r="27" spans="2:23" s="1" customFormat="1" ht="17.100000000000001" customHeight="1">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c r="B28" s="346"/>
      <c r="C28" s="346" t="s">
        <v>497</v>
      </c>
      <c r="D28" s="526"/>
      <c r="E28" s="527"/>
      <c r="F28" s="514"/>
      <c r="G28" s="515"/>
      <c r="H28" s="515"/>
      <c r="I28" s="515"/>
      <c r="J28" s="515"/>
      <c r="K28" s="515"/>
      <c r="L28" s="515"/>
      <c r="M28" s="346"/>
      <c r="N28" s="346" t="s">
        <v>497</v>
      </c>
      <c r="O28" s="526"/>
      <c r="P28" s="527"/>
      <c r="Q28" s="514"/>
      <c r="R28" s="515"/>
      <c r="S28" s="515"/>
      <c r="T28" s="515"/>
      <c r="U28" s="515"/>
      <c r="V28" s="515"/>
      <c r="W28" s="521"/>
    </row>
    <row r="29" spans="2:23" s="1" customFormat="1" ht="17.100000000000001" customHeight="1">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c r="B30" s="106" t="s">
        <v>498</v>
      </c>
      <c r="C30" s="108"/>
      <c r="D30" s="530"/>
      <c r="E30" s="531"/>
      <c r="F30" s="514"/>
      <c r="G30" s="515"/>
      <c r="H30" s="515"/>
      <c r="I30" s="515"/>
      <c r="J30" s="515"/>
      <c r="K30" s="515"/>
      <c r="L30" s="515"/>
      <c r="M30" s="106" t="s">
        <v>498</v>
      </c>
      <c r="N30" s="108"/>
      <c r="O30" s="530"/>
      <c r="P30" s="531"/>
      <c r="Q30" s="514"/>
      <c r="R30" s="515"/>
      <c r="S30" s="515"/>
      <c r="T30" s="515"/>
      <c r="U30" s="515"/>
      <c r="V30" s="515"/>
      <c r="W30" s="521"/>
    </row>
    <row r="31" spans="2:23" s="1" customFormat="1" ht="17.100000000000001" customHeight="1">
      <c r="B31" s="106" t="s">
        <v>499</v>
      </c>
      <c r="C31" s="108"/>
      <c r="D31" s="530"/>
      <c r="E31" s="531"/>
      <c r="F31" s="514"/>
      <c r="G31" s="515"/>
      <c r="H31" s="515"/>
      <c r="I31" s="515"/>
      <c r="J31" s="515"/>
      <c r="K31" s="515"/>
      <c r="L31" s="515"/>
      <c r="M31" s="106" t="s">
        <v>499</v>
      </c>
      <c r="N31" s="108"/>
      <c r="O31" s="530"/>
      <c r="P31" s="531"/>
      <c r="Q31" s="514"/>
      <c r="R31" s="515"/>
      <c r="S31" s="515"/>
      <c r="T31" s="515"/>
      <c r="U31" s="515"/>
      <c r="V31" s="515"/>
      <c r="W31" s="521"/>
    </row>
    <row r="32" spans="2:23" s="1" customFormat="1" ht="17.100000000000001" customHeight="1">
      <c r="B32" s="91" t="s">
        <v>500</v>
      </c>
      <c r="C32" s="532" t="s">
        <v>400</v>
      </c>
      <c r="D32" s="533"/>
      <c r="E32" s="534"/>
      <c r="F32" s="514"/>
      <c r="G32" s="515"/>
      <c r="H32" s="515"/>
      <c r="I32" s="515"/>
      <c r="J32" s="515"/>
      <c r="K32" s="515"/>
      <c r="L32" s="515"/>
      <c r="M32" s="91" t="s">
        <v>500</v>
      </c>
      <c r="N32" s="532" t="s">
        <v>400</v>
      </c>
      <c r="O32" s="533"/>
      <c r="P32" s="71"/>
      <c r="Q32" s="514"/>
      <c r="R32" s="515"/>
      <c r="S32" s="515"/>
      <c r="T32" s="515"/>
      <c r="U32" s="515"/>
      <c r="V32" s="515"/>
      <c r="W32" s="521"/>
    </row>
    <row r="33" spans="2:23" s="1" customFormat="1" ht="17.100000000000001" customHeight="1">
      <c r="B33" s="94"/>
      <c r="C33" s="532" t="s">
        <v>401</v>
      </c>
      <c r="D33" s="533"/>
      <c r="E33" s="71"/>
      <c r="F33" s="535"/>
      <c r="G33" s="536"/>
      <c r="H33" s="536"/>
      <c r="I33" s="536"/>
      <c r="J33" s="536"/>
      <c r="K33" s="536"/>
      <c r="L33" s="536"/>
      <c r="M33" s="94"/>
      <c r="N33" s="532" t="s">
        <v>401</v>
      </c>
      <c r="O33" s="533"/>
      <c r="P33" s="555"/>
      <c r="Q33" s="535"/>
      <c r="R33" s="536"/>
      <c r="S33" s="536"/>
      <c r="T33" s="536"/>
      <c r="U33" s="536"/>
      <c r="V33" s="536"/>
      <c r="W33" s="537"/>
    </row>
    <row r="34" spans="2:23" s="1" customFormat="1" ht="17.100000000000001" customHeight="1">
      <c r="B34" s="106" t="s">
        <v>391</v>
      </c>
      <c r="C34" s="107"/>
      <c r="D34" s="108"/>
      <c r="E34" s="83"/>
      <c r="F34" s="538"/>
      <c r="G34" s="538"/>
      <c r="H34" s="538"/>
      <c r="I34" s="538"/>
      <c r="J34" s="538"/>
      <c r="K34" s="538"/>
      <c r="L34" s="539"/>
      <c r="M34" s="106" t="s">
        <v>391</v>
      </c>
      <c r="N34" s="107"/>
      <c r="O34" s="108"/>
      <c r="P34" s="83"/>
      <c r="Q34" s="538"/>
      <c r="R34" s="538"/>
      <c r="S34" s="538"/>
      <c r="T34" s="538"/>
      <c r="U34" s="538"/>
      <c r="V34" s="538"/>
      <c r="W34" s="539"/>
    </row>
    <row r="35" spans="2:23" s="1" customFormat="1" ht="17.100000000000001" customHeight="1">
      <c r="B35" s="106" t="s">
        <v>502</v>
      </c>
      <c r="C35" s="107"/>
      <c r="D35" s="108"/>
      <c r="E35" s="540"/>
      <c r="F35" s="541"/>
      <c r="G35" s="541"/>
      <c r="H35" s="541"/>
      <c r="I35" s="541"/>
      <c r="J35" s="541"/>
      <c r="K35" s="541"/>
      <c r="L35" s="542"/>
      <c r="M35" s="106" t="s">
        <v>502</v>
      </c>
      <c r="N35" s="107"/>
      <c r="O35" s="108"/>
      <c r="P35" s="540"/>
      <c r="Q35" s="541"/>
      <c r="R35" s="541"/>
      <c r="S35" s="541"/>
      <c r="T35" s="541"/>
      <c r="U35" s="541"/>
      <c r="V35" s="541"/>
      <c r="W35" s="542"/>
    </row>
    <row r="36" spans="2:23" s="1" customFormat="1" ht="17.100000000000001" customHeight="1">
      <c r="B36" s="106" t="s">
        <v>504</v>
      </c>
      <c r="C36" s="107"/>
      <c r="D36" s="108"/>
      <c r="E36" s="540"/>
      <c r="F36" s="541"/>
      <c r="G36" s="541"/>
      <c r="H36" s="543"/>
      <c r="I36" s="543"/>
      <c r="J36" s="543"/>
      <c r="K36" s="543"/>
      <c r="L36" s="544"/>
      <c r="M36" s="106" t="s">
        <v>504</v>
      </c>
      <c r="N36" s="107"/>
      <c r="O36" s="108"/>
      <c r="P36" s="540"/>
      <c r="Q36" s="541"/>
      <c r="R36" s="541"/>
      <c r="S36" s="543"/>
      <c r="T36" s="543"/>
      <c r="U36" s="543"/>
      <c r="V36" s="543"/>
      <c r="W36" s="544"/>
    </row>
    <row r="37" spans="2:23" s="1" customFormat="1" ht="17.100000000000001" customHeight="1">
      <c r="B37" s="106" t="s">
        <v>506</v>
      </c>
      <c r="C37" s="107"/>
      <c r="D37" s="108"/>
      <c r="E37" s="540"/>
      <c r="F37" s="541"/>
      <c r="G37" s="541"/>
      <c r="H37" s="545" t="s">
        <v>507</v>
      </c>
      <c r="I37" s="546"/>
      <c r="J37" s="547"/>
      <c r="K37" s="548"/>
      <c r="L37" s="549"/>
      <c r="M37" s="106" t="s">
        <v>506</v>
      </c>
      <c r="N37" s="107"/>
      <c r="O37" s="108"/>
      <c r="P37" s="540"/>
      <c r="Q37" s="541"/>
      <c r="R37" s="541"/>
      <c r="S37" s="545" t="s">
        <v>507</v>
      </c>
      <c r="T37" s="546"/>
      <c r="U37" s="547"/>
      <c r="V37" s="548"/>
      <c r="W37" s="549"/>
    </row>
    <row r="38" spans="2:23" s="1" customFormat="1" ht="17.100000000000001" customHeight="1">
      <c r="B38" s="94" t="s">
        <v>508</v>
      </c>
      <c r="C38" s="95"/>
      <c r="D38" s="550"/>
      <c r="E38" s="551"/>
      <c r="F38" s="551"/>
      <c r="G38" s="551"/>
      <c r="H38" s="551"/>
      <c r="I38" s="551"/>
      <c r="J38" s="551"/>
      <c r="K38" s="551"/>
      <c r="L38" s="552"/>
      <c r="M38" s="94" t="s">
        <v>508</v>
      </c>
      <c r="N38" s="95"/>
      <c r="O38" s="550"/>
      <c r="P38" s="551"/>
      <c r="Q38" s="551"/>
      <c r="R38" s="551"/>
      <c r="S38" s="551"/>
      <c r="T38" s="551"/>
      <c r="U38" s="551"/>
      <c r="V38" s="551"/>
      <c r="W38" s="552"/>
    </row>
    <row r="39" spans="2:23" ht="15" customHeight="1">
      <c r="B39" s="3"/>
      <c r="C39" s="556" t="s">
        <v>510</v>
      </c>
      <c r="D39" s="557"/>
      <c r="E39" s="557"/>
      <c r="F39" s="557"/>
      <c r="G39" s="557"/>
      <c r="H39" s="557"/>
      <c r="I39" s="557"/>
      <c r="J39" s="557"/>
      <c r="K39" s="557"/>
      <c r="L39" s="557"/>
      <c r="M39" s="3"/>
      <c r="N39" s="558" t="s">
        <v>511</v>
      </c>
      <c r="O39" s="3"/>
      <c r="P39" s="3"/>
      <c r="Q39" s="3"/>
      <c r="R39" s="3"/>
      <c r="S39" s="3"/>
      <c r="T39" s="3"/>
      <c r="U39" s="3"/>
      <c r="V39" s="3"/>
      <c r="W39" s="3"/>
    </row>
    <row r="40" spans="2:23" ht="15" customHeight="1">
      <c r="B40" s="3"/>
      <c r="C40" s="559"/>
      <c r="D40" s="559"/>
      <c r="E40" s="559"/>
      <c r="F40" s="559"/>
      <c r="G40" s="559"/>
      <c r="H40" s="559"/>
      <c r="I40" s="559"/>
      <c r="J40" s="559"/>
      <c r="K40" s="559"/>
      <c r="L40" s="559"/>
      <c r="M40" s="3"/>
      <c r="N40" s="558" t="s">
        <v>512</v>
      </c>
      <c r="O40" s="3"/>
      <c r="P40" s="3"/>
      <c r="Q40" s="3"/>
      <c r="R40" s="3"/>
      <c r="S40" s="3"/>
      <c r="T40" s="3"/>
      <c r="U40" s="3"/>
      <c r="V40" s="3"/>
      <c r="W40" s="3"/>
    </row>
    <row r="41" spans="2:23" ht="15" customHeight="1">
      <c r="C41" s="558" t="s">
        <v>513</v>
      </c>
      <c r="N41" s="67" t="s">
        <v>514</v>
      </c>
      <c r="O41" s="560"/>
      <c r="P41" s="560"/>
      <c r="Q41" s="560"/>
      <c r="R41" s="560"/>
      <c r="S41" s="560"/>
      <c r="T41" s="560"/>
      <c r="U41" s="560"/>
      <c r="V41" s="560"/>
    </row>
    <row r="42" spans="2:23" ht="15" customHeight="1">
      <c r="C42" s="558" t="s">
        <v>515</v>
      </c>
      <c r="N42" s="67" t="s">
        <v>516</v>
      </c>
      <c r="O42" s="560"/>
      <c r="P42" s="560"/>
      <c r="Q42" s="560"/>
      <c r="R42" s="560"/>
      <c r="S42" s="560"/>
      <c r="T42" s="560"/>
      <c r="U42" s="560"/>
      <c r="V42" s="560"/>
    </row>
    <row r="43" spans="2:23">
      <c r="C43" s="67" t="s">
        <v>517</v>
      </c>
      <c r="N43" s="67" t="s">
        <v>518</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41DE3E1D-53C3-4C0A-BF9D-F537956769D8}">
      <formula1>INDIRECT(D13)</formula1>
    </dataValidation>
    <dataValidation type="list" allowBlank="1" showInputMessage="1" showErrorMessage="1" sqref="D28:E29 D11:E12 O11:P12 O28:P29" xr:uid="{66503E4F-6128-43ED-A320-31A45F99D544}">
      <formula1>INDIRECT(D9)</formula1>
    </dataValidation>
    <dataValidation type="list" allowBlank="1" showInputMessage="1" showErrorMessage="1" sqref="E32:E33 E15:E16 P32:P33 P15:P16" xr:uid="{1D8A4902-6565-49E1-BB5A-F9B512301DCF}">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FC29A-F702-4D9D-A5A7-340645CFBB9B}">
  <dimension ref="B1:Y43"/>
  <sheetViews>
    <sheetView showGridLines="0" showZeros="0" view="pageBreakPreview" zoomScale="85" zoomScaleNormal="100" zoomScaleSheetLayoutView="85"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83" t="s">
        <v>489</v>
      </c>
      <c r="C2" s="283"/>
      <c r="D2" s="283"/>
      <c r="E2" s="283"/>
      <c r="F2" s="283"/>
      <c r="G2" s="283"/>
      <c r="H2" s="283"/>
      <c r="I2" s="283"/>
      <c r="J2" s="283"/>
      <c r="K2" s="283"/>
      <c r="L2" s="283"/>
      <c r="M2" s="283"/>
      <c r="N2" s="283"/>
      <c r="O2" s="283"/>
      <c r="P2" s="283"/>
      <c r="Q2" s="283"/>
      <c r="R2" s="283"/>
      <c r="S2" s="283"/>
      <c r="T2" s="283"/>
      <c r="U2" s="283"/>
      <c r="V2" s="283"/>
      <c r="W2" s="283"/>
      <c r="Y2" s="326" t="s">
        <v>318</v>
      </c>
    </row>
    <row r="3" spans="2:25" s="1" customFormat="1" ht="20.100000000000001" customHeight="1">
      <c r="B3" s="501" t="s">
        <v>8</v>
      </c>
      <c r="C3" s="501"/>
      <c r="D3" s="502" t="s">
        <v>292</v>
      </c>
      <c r="E3" s="502"/>
      <c r="F3" s="502"/>
      <c r="G3" s="502"/>
      <c r="H3" s="287" t="s">
        <v>9</v>
      </c>
      <c r="I3" s="287"/>
      <c r="J3" s="503" t="s">
        <v>294</v>
      </c>
      <c r="K3" s="503"/>
      <c r="L3" s="503"/>
      <c r="M3" s="118" t="s">
        <v>490</v>
      </c>
      <c r="N3" s="118"/>
      <c r="O3" s="118"/>
      <c r="P3" s="473" t="s">
        <v>310</v>
      </c>
      <c r="Q3" s="473"/>
      <c r="R3" s="473"/>
      <c r="S3" s="91" t="s">
        <v>375</v>
      </c>
      <c r="T3" s="93"/>
      <c r="U3" s="504">
        <v>44861</v>
      </c>
      <c r="V3" s="505"/>
      <c r="W3" s="506"/>
      <c r="Y3" s="326" t="s">
        <v>323</v>
      </c>
    </row>
    <row r="4" spans="2:25" s="1" customFormat="1" ht="20.100000000000001" customHeight="1">
      <c r="B4" s="507" t="s">
        <v>0</v>
      </c>
      <c r="C4" s="507"/>
      <c r="D4" s="508" t="s">
        <v>293</v>
      </c>
      <c r="E4" s="508"/>
      <c r="F4" s="508"/>
      <c r="G4" s="508"/>
      <c r="H4" s="309" t="s">
        <v>1</v>
      </c>
      <c r="I4" s="309"/>
      <c r="J4" s="503" t="s">
        <v>295</v>
      </c>
      <c r="K4" s="503"/>
      <c r="L4" s="503"/>
      <c r="M4" s="118" t="s">
        <v>491</v>
      </c>
      <c r="N4" s="118"/>
      <c r="O4" s="118"/>
      <c r="P4" s="473" t="s">
        <v>334</v>
      </c>
      <c r="Q4" s="473"/>
      <c r="R4" s="473"/>
      <c r="S4" s="338"/>
      <c r="T4" s="339"/>
      <c r="U4" s="509"/>
      <c r="V4" s="510"/>
      <c r="W4" s="511"/>
      <c r="Y4" s="326" t="s">
        <v>327</v>
      </c>
    </row>
    <row r="5" spans="2:25" s="1" customFormat="1" ht="20.100000000000001" customHeight="1">
      <c r="B5" s="362" t="s">
        <v>492</v>
      </c>
      <c r="C5" s="359" t="s">
        <v>493</v>
      </c>
      <c r="D5" s="512">
        <v>4</v>
      </c>
      <c r="E5" s="513"/>
      <c r="F5" s="514"/>
      <c r="G5" s="515"/>
      <c r="H5" s="515"/>
      <c r="I5" s="515"/>
      <c r="J5" s="515"/>
      <c r="K5" s="515"/>
      <c r="L5" s="515"/>
      <c r="M5" s="294" t="s">
        <v>492</v>
      </c>
      <c r="N5" s="347" t="s">
        <v>493</v>
      </c>
      <c r="O5" s="512">
        <v>4</v>
      </c>
      <c r="P5" s="513"/>
      <c r="Q5" s="516"/>
      <c r="R5" s="517"/>
      <c r="S5" s="517"/>
      <c r="T5" s="517"/>
      <c r="U5" s="517"/>
      <c r="V5" s="517"/>
      <c r="W5" s="518"/>
      <c r="Y5" s="326" t="s">
        <v>331</v>
      </c>
    </row>
    <row r="6" spans="2:25" s="1" customFormat="1" ht="20.100000000000001" customHeight="1">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c r="B7" s="362"/>
      <c r="C7" s="347" t="s">
        <v>494</v>
      </c>
      <c r="D7" s="522">
        <v>1</v>
      </c>
      <c r="E7" s="523"/>
      <c r="F7" s="514"/>
      <c r="G7" s="515"/>
      <c r="H7" s="515"/>
      <c r="I7" s="515"/>
      <c r="J7" s="515"/>
      <c r="K7" s="515"/>
      <c r="L7" s="515"/>
      <c r="M7" s="362"/>
      <c r="N7" s="347" t="s">
        <v>494</v>
      </c>
      <c r="O7" s="522">
        <v>2</v>
      </c>
      <c r="P7" s="523"/>
      <c r="Q7" s="514"/>
      <c r="R7" s="515"/>
      <c r="S7" s="515"/>
      <c r="T7" s="515"/>
      <c r="U7" s="515"/>
      <c r="V7" s="515"/>
      <c r="W7" s="521"/>
    </row>
    <row r="8" spans="2:25" s="1" customFormat="1" ht="20.100000000000001" customHeight="1">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c r="B9" s="346" t="s">
        <v>495</v>
      </c>
      <c r="C9" s="346" t="s">
        <v>496</v>
      </c>
      <c r="D9" s="526" t="s">
        <v>281</v>
      </c>
      <c r="E9" s="527"/>
      <c r="F9" s="514"/>
      <c r="G9" s="515"/>
      <c r="H9" s="515"/>
      <c r="I9" s="515"/>
      <c r="J9" s="515"/>
      <c r="K9" s="515"/>
      <c r="L9" s="515"/>
      <c r="M9" s="346" t="s">
        <v>495</v>
      </c>
      <c r="N9" s="346" t="s">
        <v>496</v>
      </c>
      <c r="O9" s="526" t="s">
        <v>281</v>
      </c>
      <c r="P9" s="527"/>
      <c r="Q9" s="514"/>
      <c r="R9" s="515"/>
      <c r="S9" s="515"/>
      <c r="T9" s="515"/>
      <c r="U9" s="515"/>
      <c r="V9" s="515"/>
      <c r="W9" s="521"/>
    </row>
    <row r="10" spans="2:25" s="1" customFormat="1" ht="17.100000000000001" customHeight="1">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c r="B11" s="346"/>
      <c r="C11" s="346" t="s">
        <v>497</v>
      </c>
      <c r="D11" s="526" t="s">
        <v>241</v>
      </c>
      <c r="E11" s="527"/>
      <c r="F11" s="514"/>
      <c r="G11" s="515"/>
      <c r="H11" s="515"/>
      <c r="I11" s="515"/>
      <c r="J11" s="515"/>
      <c r="K11" s="515"/>
      <c r="L11" s="515"/>
      <c r="M11" s="346"/>
      <c r="N11" s="346" t="s">
        <v>497</v>
      </c>
      <c r="O11" s="526" t="s">
        <v>244</v>
      </c>
      <c r="P11" s="527"/>
      <c r="Q11" s="514"/>
      <c r="R11" s="515"/>
      <c r="S11" s="515"/>
      <c r="T11" s="515"/>
      <c r="U11" s="515"/>
      <c r="V11" s="515"/>
      <c r="W11" s="521"/>
    </row>
    <row r="12" spans="2:25" s="1" customFormat="1" ht="17.100000000000001" customHeight="1">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c r="B13" s="106" t="s">
        <v>498</v>
      </c>
      <c r="C13" s="108"/>
      <c r="D13" s="530" t="s">
        <v>153</v>
      </c>
      <c r="E13" s="531"/>
      <c r="F13" s="514"/>
      <c r="G13" s="515"/>
      <c r="H13" s="515"/>
      <c r="I13" s="515"/>
      <c r="J13" s="515"/>
      <c r="K13" s="515"/>
      <c r="L13" s="515"/>
      <c r="M13" s="106" t="s">
        <v>498</v>
      </c>
      <c r="N13" s="108"/>
      <c r="O13" s="530" t="s">
        <v>143</v>
      </c>
      <c r="P13" s="531"/>
      <c r="Q13" s="514"/>
      <c r="R13" s="515"/>
      <c r="S13" s="515"/>
      <c r="T13" s="515"/>
      <c r="U13" s="515"/>
      <c r="V13" s="515"/>
      <c r="W13" s="521"/>
    </row>
    <row r="14" spans="2:25" s="1" customFormat="1" ht="17.100000000000001" customHeight="1">
      <c r="B14" s="106" t="s">
        <v>499</v>
      </c>
      <c r="C14" s="108"/>
      <c r="D14" s="530" t="s">
        <v>147</v>
      </c>
      <c r="E14" s="531"/>
      <c r="F14" s="514"/>
      <c r="G14" s="515"/>
      <c r="H14" s="515"/>
      <c r="I14" s="515"/>
      <c r="J14" s="515"/>
      <c r="K14" s="515"/>
      <c r="L14" s="515"/>
      <c r="M14" s="106" t="s">
        <v>499</v>
      </c>
      <c r="N14" s="108"/>
      <c r="O14" s="530" t="s">
        <v>279</v>
      </c>
      <c r="P14" s="531"/>
      <c r="Q14" s="514"/>
      <c r="R14" s="515"/>
      <c r="S14" s="515"/>
      <c r="T14" s="515"/>
      <c r="U14" s="515"/>
      <c r="V14" s="515"/>
      <c r="W14" s="521"/>
    </row>
    <row r="15" spans="2:25" s="1" customFormat="1" ht="17.100000000000001" customHeight="1">
      <c r="B15" s="91" t="s">
        <v>500</v>
      </c>
      <c r="C15" s="532" t="s">
        <v>400</v>
      </c>
      <c r="D15" s="533"/>
      <c r="E15" s="534" t="s">
        <v>291</v>
      </c>
      <c r="F15" s="514"/>
      <c r="G15" s="515"/>
      <c r="H15" s="515"/>
      <c r="I15" s="515"/>
      <c r="J15" s="515"/>
      <c r="K15" s="515"/>
      <c r="L15" s="515"/>
      <c r="M15" s="91" t="s">
        <v>500</v>
      </c>
      <c r="N15" s="532" t="s">
        <v>400</v>
      </c>
      <c r="O15" s="533"/>
      <c r="P15" s="534" t="s">
        <v>291</v>
      </c>
      <c r="Q15" s="514"/>
      <c r="R15" s="515"/>
      <c r="S15" s="515"/>
      <c r="T15" s="515"/>
      <c r="U15" s="515"/>
      <c r="V15" s="515"/>
      <c r="W15" s="521"/>
    </row>
    <row r="16" spans="2:25" s="1" customFormat="1" ht="17.100000000000001" customHeight="1">
      <c r="B16" s="94"/>
      <c r="C16" s="532" t="s">
        <v>401</v>
      </c>
      <c r="D16" s="533"/>
      <c r="E16" s="71" t="s">
        <v>323</v>
      </c>
      <c r="F16" s="535"/>
      <c r="G16" s="536"/>
      <c r="H16" s="536"/>
      <c r="I16" s="536"/>
      <c r="J16" s="536"/>
      <c r="K16" s="536"/>
      <c r="L16" s="536"/>
      <c r="M16" s="94"/>
      <c r="N16" s="532" t="s">
        <v>401</v>
      </c>
      <c r="O16" s="533"/>
      <c r="P16" s="71" t="s">
        <v>318</v>
      </c>
      <c r="Q16" s="535"/>
      <c r="R16" s="536"/>
      <c r="S16" s="536"/>
      <c r="T16" s="536"/>
      <c r="U16" s="536"/>
      <c r="V16" s="536"/>
      <c r="W16" s="537"/>
    </row>
    <row r="17" spans="2:23" s="1" customFormat="1" ht="17.100000000000001" customHeight="1">
      <c r="B17" s="106" t="s">
        <v>391</v>
      </c>
      <c r="C17" s="107"/>
      <c r="D17" s="108"/>
      <c r="E17" s="83" t="s">
        <v>534</v>
      </c>
      <c r="F17" s="538"/>
      <c r="G17" s="538"/>
      <c r="H17" s="538"/>
      <c r="I17" s="538"/>
      <c r="J17" s="538"/>
      <c r="K17" s="538"/>
      <c r="L17" s="539"/>
      <c r="M17" s="106" t="s">
        <v>391</v>
      </c>
      <c r="N17" s="107"/>
      <c r="O17" s="108"/>
      <c r="P17" s="83" t="s">
        <v>535</v>
      </c>
      <c r="Q17" s="538"/>
      <c r="R17" s="538"/>
      <c r="S17" s="538"/>
      <c r="T17" s="538"/>
      <c r="U17" s="538"/>
      <c r="V17" s="538"/>
      <c r="W17" s="539"/>
    </row>
    <row r="18" spans="2:23" s="1" customFormat="1" ht="17.100000000000001" customHeight="1">
      <c r="B18" s="106" t="s">
        <v>502</v>
      </c>
      <c r="C18" s="107"/>
      <c r="D18" s="108"/>
      <c r="E18" s="540" t="s">
        <v>536</v>
      </c>
      <c r="F18" s="541"/>
      <c r="G18" s="541"/>
      <c r="H18" s="541"/>
      <c r="I18" s="541"/>
      <c r="J18" s="541"/>
      <c r="K18" s="541"/>
      <c r="L18" s="542"/>
      <c r="M18" s="106" t="s">
        <v>502</v>
      </c>
      <c r="N18" s="107"/>
      <c r="O18" s="108"/>
      <c r="P18" s="540" t="s">
        <v>521</v>
      </c>
      <c r="Q18" s="541"/>
      <c r="R18" s="541"/>
      <c r="S18" s="541"/>
      <c r="T18" s="541"/>
      <c r="U18" s="541"/>
      <c r="V18" s="541"/>
      <c r="W18" s="542"/>
    </row>
    <row r="19" spans="2:23" s="1" customFormat="1" ht="17.100000000000001" customHeight="1">
      <c r="B19" s="106" t="s">
        <v>504</v>
      </c>
      <c r="C19" s="107"/>
      <c r="D19" s="108"/>
      <c r="E19" s="540" t="s">
        <v>505</v>
      </c>
      <c r="F19" s="541"/>
      <c r="G19" s="541"/>
      <c r="H19" s="543"/>
      <c r="I19" s="543"/>
      <c r="J19" s="543"/>
      <c r="K19" s="543"/>
      <c r="L19" s="544"/>
      <c r="M19" s="106" t="s">
        <v>504</v>
      </c>
      <c r="N19" s="107"/>
      <c r="O19" s="108"/>
      <c r="P19" s="540" t="s">
        <v>505</v>
      </c>
      <c r="Q19" s="541"/>
      <c r="R19" s="541"/>
      <c r="S19" s="543"/>
      <c r="T19" s="543"/>
      <c r="U19" s="543"/>
      <c r="V19" s="543"/>
      <c r="W19" s="544"/>
    </row>
    <row r="20" spans="2:23" s="1" customFormat="1" ht="17.100000000000001" customHeight="1">
      <c r="B20" s="106" t="s">
        <v>506</v>
      </c>
      <c r="C20" s="107"/>
      <c r="D20" s="108"/>
      <c r="E20" s="540" t="s">
        <v>324</v>
      </c>
      <c r="F20" s="541"/>
      <c r="G20" s="541"/>
      <c r="H20" s="545" t="s">
        <v>507</v>
      </c>
      <c r="I20" s="546"/>
      <c r="J20" s="547" t="s">
        <v>505</v>
      </c>
      <c r="K20" s="548"/>
      <c r="L20" s="549"/>
      <c r="M20" s="106" t="s">
        <v>506</v>
      </c>
      <c r="N20" s="107"/>
      <c r="O20" s="108"/>
      <c r="P20" s="540" t="s">
        <v>436</v>
      </c>
      <c r="Q20" s="541"/>
      <c r="R20" s="541"/>
      <c r="S20" s="545" t="s">
        <v>507</v>
      </c>
      <c r="T20" s="546"/>
      <c r="U20" s="547" t="s">
        <v>505</v>
      </c>
      <c r="V20" s="548"/>
      <c r="W20" s="549"/>
    </row>
    <row r="21" spans="2:23" s="1" customFormat="1" ht="17.100000000000001" customHeight="1">
      <c r="B21" s="106" t="s">
        <v>508</v>
      </c>
      <c r="C21" s="107"/>
      <c r="D21" s="550" t="s">
        <v>537</v>
      </c>
      <c r="E21" s="551"/>
      <c r="F21" s="551"/>
      <c r="G21" s="551"/>
      <c r="H21" s="551"/>
      <c r="I21" s="551"/>
      <c r="J21" s="551"/>
      <c r="K21" s="551"/>
      <c r="L21" s="552"/>
      <c r="M21" s="553" t="s">
        <v>508</v>
      </c>
      <c r="N21" s="554"/>
      <c r="O21" s="550" t="s">
        <v>505</v>
      </c>
      <c r="P21" s="551"/>
      <c r="Q21" s="551"/>
      <c r="R21" s="551"/>
      <c r="S21" s="551"/>
      <c r="T21" s="551"/>
      <c r="U21" s="551"/>
      <c r="V21" s="551"/>
      <c r="W21" s="552"/>
    </row>
    <row r="22" spans="2:23" s="1" customFormat="1" ht="20.100000000000001" customHeight="1">
      <c r="B22" s="362" t="s">
        <v>492</v>
      </c>
      <c r="C22" s="359" t="s">
        <v>493</v>
      </c>
      <c r="D22" s="512"/>
      <c r="E22" s="513"/>
      <c r="F22" s="514"/>
      <c r="G22" s="515"/>
      <c r="H22" s="515"/>
      <c r="I22" s="515"/>
      <c r="J22" s="515"/>
      <c r="K22" s="515"/>
      <c r="L22" s="515"/>
      <c r="M22" s="362" t="s">
        <v>492</v>
      </c>
      <c r="N22" s="359" t="s">
        <v>493</v>
      </c>
      <c r="O22" s="512"/>
      <c r="P22" s="513"/>
      <c r="Q22" s="514"/>
      <c r="R22" s="515"/>
      <c r="S22" s="515"/>
      <c r="T22" s="515"/>
      <c r="U22" s="515"/>
      <c r="V22" s="515"/>
      <c r="W22" s="521"/>
    </row>
    <row r="23" spans="2:23" s="1" customFormat="1" ht="20.100000000000001" customHeight="1">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c r="B24" s="362"/>
      <c r="C24" s="347" t="s">
        <v>494</v>
      </c>
      <c r="D24" s="522"/>
      <c r="E24" s="523"/>
      <c r="F24" s="514"/>
      <c r="G24" s="515"/>
      <c r="H24" s="515"/>
      <c r="I24" s="515"/>
      <c r="J24" s="515"/>
      <c r="K24" s="515"/>
      <c r="L24" s="515"/>
      <c r="M24" s="362"/>
      <c r="N24" s="347" t="s">
        <v>494</v>
      </c>
      <c r="O24" s="522"/>
      <c r="P24" s="523"/>
      <c r="Q24" s="514"/>
      <c r="R24" s="515"/>
      <c r="S24" s="515"/>
      <c r="T24" s="515"/>
      <c r="U24" s="515"/>
      <c r="V24" s="515"/>
      <c r="W24" s="521"/>
    </row>
    <row r="25" spans="2:23" s="1" customFormat="1" ht="20.100000000000001" customHeight="1">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c r="B26" s="346" t="s">
        <v>495</v>
      </c>
      <c r="C26" s="346" t="s">
        <v>496</v>
      </c>
      <c r="D26" s="526"/>
      <c r="E26" s="527"/>
      <c r="F26" s="514"/>
      <c r="G26" s="515"/>
      <c r="H26" s="515"/>
      <c r="I26" s="515"/>
      <c r="J26" s="515"/>
      <c r="K26" s="515"/>
      <c r="L26" s="515"/>
      <c r="M26" s="346" t="s">
        <v>495</v>
      </c>
      <c r="N26" s="346" t="s">
        <v>496</v>
      </c>
      <c r="O26" s="526"/>
      <c r="P26" s="527"/>
      <c r="Q26" s="514"/>
      <c r="R26" s="515"/>
      <c r="S26" s="515"/>
      <c r="T26" s="515"/>
      <c r="U26" s="515"/>
      <c r="V26" s="515"/>
      <c r="W26" s="521"/>
    </row>
    <row r="27" spans="2:23" s="1" customFormat="1" ht="17.100000000000001" customHeight="1">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c r="B28" s="346"/>
      <c r="C28" s="346" t="s">
        <v>497</v>
      </c>
      <c r="D28" s="526"/>
      <c r="E28" s="527"/>
      <c r="F28" s="514"/>
      <c r="G28" s="515"/>
      <c r="H28" s="515"/>
      <c r="I28" s="515"/>
      <c r="J28" s="515"/>
      <c r="K28" s="515"/>
      <c r="L28" s="515"/>
      <c r="M28" s="346"/>
      <c r="N28" s="346" t="s">
        <v>497</v>
      </c>
      <c r="O28" s="526"/>
      <c r="P28" s="527"/>
      <c r="Q28" s="514"/>
      <c r="R28" s="515"/>
      <c r="S28" s="515"/>
      <c r="T28" s="515"/>
      <c r="U28" s="515"/>
      <c r="V28" s="515"/>
      <c r="W28" s="521"/>
    </row>
    <row r="29" spans="2:23" s="1" customFormat="1" ht="17.100000000000001" customHeight="1">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c r="B30" s="106" t="s">
        <v>498</v>
      </c>
      <c r="C30" s="108"/>
      <c r="D30" s="530"/>
      <c r="E30" s="531"/>
      <c r="F30" s="514"/>
      <c r="G30" s="515"/>
      <c r="H30" s="515"/>
      <c r="I30" s="515"/>
      <c r="J30" s="515"/>
      <c r="K30" s="515"/>
      <c r="L30" s="515"/>
      <c r="M30" s="106" t="s">
        <v>498</v>
      </c>
      <c r="N30" s="108"/>
      <c r="O30" s="530"/>
      <c r="P30" s="531"/>
      <c r="Q30" s="514"/>
      <c r="R30" s="515"/>
      <c r="S30" s="515"/>
      <c r="T30" s="515"/>
      <c r="U30" s="515"/>
      <c r="V30" s="515"/>
      <c r="W30" s="521"/>
    </row>
    <row r="31" spans="2:23" s="1" customFormat="1" ht="17.100000000000001" customHeight="1">
      <c r="B31" s="106" t="s">
        <v>499</v>
      </c>
      <c r="C31" s="108"/>
      <c r="D31" s="530"/>
      <c r="E31" s="531"/>
      <c r="F31" s="514"/>
      <c r="G31" s="515"/>
      <c r="H31" s="515"/>
      <c r="I31" s="515"/>
      <c r="J31" s="515"/>
      <c r="K31" s="515"/>
      <c r="L31" s="515"/>
      <c r="M31" s="106" t="s">
        <v>499</v>
      </c>
      <c r="N31" s="108"/>
      <c r="O31" s="530"/>
      <c r="P31" s="531"/>
      <c r="Q31" s="514"/>
      <c r="R31" s="515"/>
      <c r="S31" s="515"/>
      <c r="T31" s="515"/>
      <c r="U31" s="515"/>
      <c r="V31" s="515"/>
      <c r="W31" s="521"/>
    </row>
    <row r="32" spans="2:23" s="1" customFormat="1" ht="17.100000000000001" customHeight="1">
      <c r="B32" s="91" t="s">
        <v>500</v>
      </c>
      <c r="C32" s="532" t="s">
        <v>400</v>
      </c>
      <c r="D32" s="533"/>
      <c r="E32" s="534"/>
      <c r="F32" s="514"/>
      <c r="G32" s="515"/>
      <c r="H32" s="515"/>
      <c r="I32" s="515"/>
      <c r="J32" s="515"/>
      <c r="K32" s="515"/>
      <c r="L32" s="515"/>
      <c r="M32" s="91" t="s">
        <v>500</v>
      </c>
      <c r="N32" s="532" t="s">
        <v>400</v>
      </c>
      <c r="O32" s="533"/>
      <c r="P32" s="71"/>
      <c r="Q32" s="514"/>
      <c r="R32" s="515"/>
      <c r="S32" s="515"/>
      <c r="T32" s="515"/>
      <c r="U32" s="515"/>
      <c r="V32" s="515"/>
      <c r="W32" s="521"/>
    </row>
    <row r="33" spans="2:23" s="1" customFormat="1" ht="17.100000000000001" customHeight="1">
      <c r="B33" s="94"/>
      <c r="C33" s="532" t="s">
        <v>401</v>
      </c>
      <c r="D33" s="533"/>
      <c r="E33" s="71"/>
      <c r="F33" s="535"/>
      <c r="G33" s="536"/>
      <c r="H33" s="536"/>
      <c r="I33" s="536"/>
      <c r="J33" s="536"/>
      <c r="K33" s="536"/>
      <c r="L33" s="536"/>
      <c r="M33" s="94"/>
      <c r="N33" s="532" t="s">
        <v>401</v>
      </c>
      <c r="O33" s="533"/>
      <c r="P33" s="555"/>
      <c r="Q33" s="535"/>
      <c r="R33" s="536"/>
      <c r="S33" s="536"/>
      <c r="T33" s="536"/>
      <c r="U33" s="536"/>
      <c r="V33" s="536"/>
      <c r="W33" s="537"/>
    </row>
    <row r="34" spans="2:23" s="1" customFormat="1" ht="17.100000000000001" customHeight="1">
      <c r="B34" s="106" t="s">
        <v>391</v>
      </c>
      <c r="C34" s="107"/>
      <c r="D34" s="108"/>
      <c r="E34" s="83"/>
      <c r="F34" s="538"/>
      <c r="G34" s="538"/>
      <c r="H34" s="538"/>
      <c r="I34" s="538"/>
      <c r="J34" s="538"/>
      <c r="K34" s="538"/>
      <c r="L34" s="539"/>
      <c r="M34" s="106" t="s">
        <v>391</v>
      </c>
      <c r="N34" s="107"/>
      <c r="O34" s="108"/>
      <c r="P34" s="83"/>
      <c r="Q34" s="538"/>
      <c r="R34" s="538"/>
      <c r="S34" s="538"/>
      <c r="T34" s="538"/>
      <c r="U34" s="538"/>
      <c r="V34" s="538"/>
      <c r="W34" s="539"/>
    </row>
    <row r="35" spans="2:23" s="1" customFormat="1" ht="17.100000000000001" customHeight="1">
      <c r="B35" s="106" t="s">
        <v>502</v>
      </c>
      <c r="C35" s="107"/>
      <c r="D35" s="108"/>
      <c r="E35" s="540"/>
      <c r="F35" s="541"/>
      <c r="G35" s="541"/>
      <c r="H35" s="541"/>
      <c r="I35" s="541"/>
      <c r="J35" s="541"/>
      <c r="K35" s="541"/>
      <c r="L35" s="542"/>
      <c r="M35" s="106" t="s">
        <v>502</v>
      </c>
      <c r="N35" s="107"/>
      <c r="O35" s="108"/>
      <c r="P35" s="540"/>
      <c r="Q35" s="541"/>
      <c r="R35" s="541"/>
      <c r="S35" s="541"/>
      <c r="T35" s="541"/>
      <c r="U35" s="541"/>
      <c r="V35" s="541"/>
      <c r="W35" s="542"/>
    </row>
    <row r="36" spans="2:23" s="1" customFormat="1" ht="17.100000000000001" customHeight="1">
      <c r="B36" s="106" t="s">
        <v>504</v>
      </c>
      <c r="C36" s="107"/>
      <c r="D36" s="108"/>
      <c r="E36" s="540"/>
      <c r="F36" s="541"/>
      <c r="G36" s="541"/>
      <c r="H36" s="543"/>
      <c r="I36" s="543"/>
      <c r="J36" s="543"/>
      <c r="K36" s="543"/>
      <c r="L36" s="544"/>
      <c r="M36" s="106" t="s">
        <v>504</v>
      </c>
      <c r="N36" s="107"/>
      <c r="O36" s="108"/>
      <c r="P36" s="540"/>
      <c r="Q36" s="541"/>
      <c r="R36" s="541"/>
      <c r="S36" s="543"/>
      <c r="T36" s="543"/>
      <c r="U36" s="543"/>
      <c r="V36" s="543"/>
      <c r="W36" s="544"/>
    </row>
    <row r="37" spans="2:23" s="1" customFormat="1" ht="17.100000000000001" customHeight="1">
      <c r="B37" s="106" t="s">
        <v>506</v>
      </c>
      <c r="C37" s="107"/>
      <c r="D37" s="108"/>
      <c r="E37" s="540"/>
      <c r="F37" s="541"/>
      <c r="G37" s="541"/>
      <c r="H37" s="545" t="s">
        <v>507</v>
      </c>
      <c r="I37" s="546"/>
      <c r="J37" s="547"/>
      <c r="K37" s="548"/>
      <c r="L37" s="549"/>
      <c r="M37" s="106" t="s">
        <v>506</v>
      </c>
      <c r="N37" s="107"/>
      <c r="O37" s="108"/>
      <c r="P37" s="540"/>
      <c r="Q37" s="541"/>
      <c r="R37" s="541"/>
      <c r="S37" s="545" t="s">
        <v>507</v>
      </c>
      <c r="T37" s="546"/>
      <c r="U37" s="547"/>
      <c r="V37" s="548"/>
      <c r="W37" s="549"/>
    </row>
    <row r="38" spans="2:23" s="1" customFormat="1" ht="17.100000000000001" customHeight="1">
      <c r="B38" s="94" t="s">
        <v>508</v>
      </c>
      <c r="C38" s="95"/>
      <c r="D38" s="550"/>
      <c r="E38" s="551"/>
      <c r="F38" s="551"/>
      <c r="G38" s="551"/>
      <c r="H38" s="551"/>
      <c r="I38" s="551"/>
      <c r="J38" s="551"/>
      <c r="K38" s="551"/>
      <c r="L38" s="552"/>
      <c r="M38" s="94" t="s">
        <v>508</v>
      </c>
      <c r="N38" s="95"/>
      <c r="O38" s="550"/>
      <c r="P38" s="551"/>
      <c r="Q38" s="551"/>
      <c r="R38" s="551"/>
      <c r="S38" s="551"/>
      <c r="T38" s="551"/>
      <c r="U38" s="551"/>
      <c r="V38" s="551"/>
      <c r="W38" s="552"/>
    </row>
    <row r="39" spans="2:23" ht="15" customHeight="1">
      <c r="B39" s="3"/>
      <c r="C39" s="556" t="s">
        <v>510</v>
      </c>
      <c r="D39" s="557"/>
      <c r="E39" s="557"/>
      <c r="F39" s="557"/>
      <c r="G39" s="557"/>
      <c r="H39" s="557"/>
      <c r="I39" s="557"/>
      <c r="J39" s="557"/>
      <c r="K39" s="557"/>
      <c r="L39" s="557"/>
      <c r="M39" s="3"/>
      <c r="N39" s="558" t="s">
        <v>511</v>
      </c>
      <c r="O39" s="3"/>
      <c r="P39" s="3"/>
      <c r="Q39" s="3"/>
      <c r="R39" s="3"/>
      <c r="S39" s="3"/>
      <c r="T39" s="3"/>
      <c r="U39" s="3"/>
      <c r="V39" s="3"/>
      <c r="W39" s="3"/>
    </row>
    <row r="40" spans="2:23" ht="15" customHeight="1">
      <c r="B40" s="3"/>
      <c r="C40" s="559"/>
      <c r="D40" s="559"/>
      <c r="E40" s="559"/>
      <c r="F40" s="559"/>
      <c r="G40" s="559"/>
      <c r="H40" s="559"/>
      <c r="I40" s="559"/>
      <c r="J40" s="559"/>
      <c r="K40" s="559"/>
      <c r="L40" s="559"/>
      <c r="M40" s="3"/>
      <c r="N40" s="558" t="s">
        <v>512</v>
      </c>
      <c r="O40" s="3"/>
      <c r="P40" s="3"/>
      <c r="Q40" s="3"/>
      <c r="R40" s="3"/>
      <c r="S40" s="3"/>
      <c r="T40" s="3"/>
      <c r="U40" s="3"/>
      <c r="V40" s="3"/>
      <c r="W40" s="3"/>
    </row>
    <row r="41" spans="2:23" ht="15" customHeight="1">
      <c r="C41" s="558" t="s">
        <v>513</v>
      </c>
      <c r="N41" s="67" t="s">
        <v>514</v>
      </c>
      <c r="O41" s="560"/>
      <c r="P41" s="560"/>
      <c r="Q41" s="560"/>
      <c r="R41" s="560"/>
      <c r="S41" s="560"/>
      <c r="T41" s="560"/>
      <c r="U41" s="560"/>
      <c r="V41" s="560"/>
    </row>
    <row r="42" spans="2:23" ht="15" customHeight="1">
      <c r="C42" s="558" t="s">
        <v>515</v>
      </c>
      <c r="N42" s="67" t="s">
        <v>516</v>
      </c>
      <c r="O42" s="560"/>
      <c r="P42" s="560"/>
      <c r="Q42" s="560"/>
      <c r="R42" s="560"/>
      <c r="S42" s="560"/>
      <c r="T42" s="560"/>
      <c r="U42" s="560"/>
      <c r="V42" s="560"/>
    </row>
    <row r="43" spans="2:23">
      <c r="C43" s="67" t="s">
        <v>517</v>
      </c>
      <c r="N43" s="67" t="s">
        <v>518</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4D592E61-5224-429D-8AC9-89B0BEF04A02}">
      <formula1>INDIRECT(D13)</formula1>
    </dataValidation>
    <dataValidation type="list" allowBlank="1" showInputMessage="1" showErrorMessage="1" sqref="D28:E29 D11:E12 O11:P12 O28:P29" xr:uid="{932DABC7-C4AC-4D7E-85FC-75E7203A8742}">
      <formula1>INDIRECT(D9)</formula1>
    </dataValidation>
    <dataValidation type="list" allowBlank="1" showInputMessage="1" showErrorMessage="1" sqref="E32:E33 E15:E16 P32:P33 P15:P16" xr:uid="{EBEB0B21-8E09-4EE4-9DD4-7620A69409CC}">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D6137-8EA2-435B-BB50-69916D1FC576}">
  <dimension ref="B1:Y43"/>
  <sheetViews>
    <sheetView showGridLines="0" showZeros="0" view="pageBreakPreview" zoomScale="85" zoomScaleNormal="100" zoomScaleSheetLayoutView="85"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83" t="s">
        <v>489</v>
      </c>
      <c r="C2" s="283"/>
      <c r="D2" s="283"/>
      <c r="E2" s="283"/>
      <c r="F2" s="283"/>
      <c r="G2" s="283"/>
      <c r="H2" s="283"/>
      <c r="I2" s="283"/>
      <c r="J2" s="283"/>
      <c r="K2" s="283"/>
      <c r="L2" s="283"/>
      <c r="M2" s="283"/>
      <c r="N2" s="283"/>
      <c r="O2" s="283"/>
      <c r="P2" s="283"/>
      <c r="Q2" s="283"/>
      <c r="R2" s="283"/>
      <c r="S2" s="283"/>
      <c r="T2" s="283"/>
      <c r="U2" s="283"/>
      <c r="V2" s="283"/>
      <c r="W2" s="283"/>
      <c r="Y2" s="326" t="s">
        <v>318</v>
      </c>
    </row>
    <row r="3" spans="2:25" s="1" customFormat="1" ht="20.100000000000001" customHeight="1">
      <c r="B3" s="501" t="s">
        <v>8</v>
      </c>
      <c r="C3" s="501"/>
      <c r="D3" s="502" t="s">
        <v>292</v>
      </c>
      <c r="E3" s="502"/>
      <c r="F3" s="502"/>
      <c r="G3" s="502"/>
      <c r="H3" s="287" t="s">
        <v>9</v>
      </c>
      <c r="I3" s="287"/>
      <c r="J3" s="503" t="s">
        <v>294</v>
      </c>
      <c r="K3" s="503"/>
      <c r="L3" s="503"/>
      <c r="M3" s="118" t="s">
        <v>490</v>
      </c>
      <c r="N3" s="118"/>
      <c r="O3" s="118"/>
      <c r="P3" s="473" t="s">
        <v>310</v>
      </c>
      <c r="Q3" s="473"/>
      <c r="R3" s="473"/>
      <c r="S3" s="91" t="s">
        <v>375</v>
      </c>
      <c r="T3" s="93"/>
      <c r="U3" s="504">
        <v>44861</v>
      </c>
      <c r="V3" s="505"/>
      <c r="W3" s="506"/>
      <c r="Y3" s="326" t="s">
        <v>323</v>
      </c>
    </row>
    <row r="4" spans="2:25" s="1" customFormat="1" ht="20.100000000000001" customHeight="1">
      <c r="B4" s="507" t="s">
        <v>0</v>
      </c>
      <c r="C4" s="507"/>
      <c r="D4" s="508" t="s">
        <v>293</v>
      </c>
      <c r="E4" s="508"/>
      <c r="F4" s="508"/>
      <c r="G4" s="508"/>
      <c r="H4" s="309" t="s">
        <v>1</v>
      </c>
      <c r="I4" s="309"/>
      <c r="J4" s="503" t="s">
        <v>295</v>
      </c>
      <c r="K4" s="503"/>
      <c r="L4" s="503"/>
      <c r="M4" s="118" t="s">
        <v>491</v>
      </c>
      <c r="N4" s="118"/>
      <c r="O4" s="118"/>
      <c r="P4" s="473" t="s">
        <v>334</v>
      </c>
      <c r="Q4" s="473"/>
      <c r="R4" s="473"/>
      <c r="S4" s="338"/>
      <c r="T4" s="339"/>
      <c r="U4" s="509"/>
      <c r="V4" s="510"/>
      <c r="W4" s="511"/>
      <c r="Y4" s="326" t="s">
        <v>327</v>
      </c>
    </row>
    <row r="5" spans="2:25" s="1" customFormat="1" ht="20.100000000000001" customHeight="1">
      <c r="B5" s="362" t="s">
        <v>492</v>
      </c>
      <c r="C5" s="359" t="s">
        <v>493</v>
      </c>
      <c r="D5" s="512">
        <v>7</v>
      </c>
      <c r="E5" s="513"/>
      <c r="F5" s="514"/>
      <c r="G5" s="515"/>
      <c r="H5" s="515"/>
      <c r="I5" s="515"/>
      <c r="J5" s="515"/>
      <c r="K5" s="515"/>
      <c r="L5" s="515"/>
      <c r="M5" s="294" t="s">
        <v>492</v>
      </c>
      <c r="N5" s="347" t="s">
        <v>493</v>
      </c>
      <c r="O5" s="512">
        <v>7</v>
      </c>
      <c r="P5" s="513"/>
      <c r="Q5" s="516"/>
      <c r="R5" s="517"/>
      <c r="S5" s="517"/>
      <c r="T5" s="517"/>
      <c r="U5" s="517"/>
      <c r="V5" s="517"/>
      <c r="W5" s="518"/>
      <c r="Y5" s="326" t="s">
        <v>331</v>
      </c>
    </row>
    <row r="6" spans="2:25" s="1" customFormat="1" ht="20.100000000000001" customHeight="1">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c r="B7" s="362"/>
      <c r="C7" s="347" t="s">
        <v>494</v>
      </c>
      <c r="D7" s="522">
        <v>1</v>
      </c>
      <c r="E7" s="523"/>
      <c r="F7" s="514"/>
      <c r="G7" s="515"/>
      <c r="H7" s="515"/>
      <c r="I7" s="515"/>
      <c r="J7" s="515"/>
      <c r="K7" s="515"/>
      <c r="L7" s="515"/>
      <c r="M7" s="362"/>
      <c r="N7" s="347" t="s">
        <v>494</v>
      </c>
      <c r="O7" s="522">
        <v>2</v>
      </c>
      <c r="P7" s="523"/>
      <c r="Q7" s="514"/>
      <c r="R7" s="515"/>
      <c r="S7" s="515"/>
      <c r="T7" s="515"/>
      <c r="U7" s="515"/>
      <c r="V7" s="515"/>
      <c r="W7" s="521"/>
    </row>
    <row r="8" spans="2:25" s="1" customFormat="1" ht="20.100000000000001" customHeight="1">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c r="B9" s="346" t="s">
        <v>495</v>
      </c>
      <c r="C9" s="346" t="s">
        <v>496</v>
      </c>
      <c r="D9" s="526" t="s">
        <v>281</v>
      </c>
      <c r="E9" s="527"/>
      <c r="F9" s="514"/>
      <c r="G9" s="515"/>
      <c r="H9" s="515"/>
      <c r="I9" s="515"/>
      <c r="J9" s="515"/>
      <c r="K9" s="515"/>
      <c r="L9" s="515"/>
      <c r="M9" s="346" t="s">
        <v>495</v>
      </c>
      <c r="N9" s="346" t="s">
        <v>496</v>
      </c>
      <c r="O9" s="526" t="s">
        <v>281</v>
      </c>
      <c r="P9" s="527"/>
      <c r="Q9" s="514"/>
      <c r="R9" s="515"/>
      <c r="S9" s="515"/>
      <c r="T9" s="515"/>
      <c r="U9" s="515"/>
      <c r="V9" s="515"/>
      <c r="W9" s="521"/>
    </row>
    <row r="10" spans="2:25" s="1" customFormat="1" ht="17.100000000000001" customHeight="1">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c r="B11" s="346"/>
      <c r="C11" s="346" t="s">
        <v>497</v>
      </c>
      <c r="D11" s="526" t="s">
        <v>243</v>
      </c>
      <c r="E11" s="527"/>
      <c r="F11" s="514"/>
      <c r="G11" s="515"/>
      <c r="H11" s="515"/>
      <c r="I11" s="515"/>
      <c r="J11" s="515"/>
      <c r="K11" s="515"/>
      <c r="L11" s="515"/>
      <c r="M11" s="346"/>
      <c r="N11" s="346" t="s">
        <v>497</v>
      </c>
      <c r="O11" s="526" t="s">
        <v>248</v>
      </c>
      <c r="P11" s="527"/>
      <c r="Q11" s="514"/>
      <c r="R11" s="515"/>
      <c r="S11" s="515"/>
      <c r="T11" s="515"/>
      <c r="U11" s="515"/>
      <c r="V11" s="515"/>
      <c r="W11" s="521"/>
    </row>
    <row r="12" spans="2:25" s="1" customFormat="1" ht="17.100000000000001" customHeight="1">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c r="B13" s="106" t="s">
        <v>498</v>
      </c>
      <c r="C13" s="108"/>
      <c r="D13" s="530" t="s">
        <v>143</v>
      </c>
      <c r="E13" s="531"/>
      <c r="F13" s="514"/>
      <c r="G13" s="515"/>
      <c r="H13" s="515"/>
      <c r="I13" s="515"/>
      <c r="J13" s="515"/>
      <c r="K13" s="515"/>
      <c r="L13" s="515"/>
      <c r="M13" s="106" t="s">
        <v>498</v>
      </c>
      <c r="N13" s="108"/>
      <c r="O13" s="530" t="s">
        <v>143</v>
      </c>
      <c r="P13" s="531"/>
      <c r="Q13" s="514"/>
      <c r="R13" s="515"/>
      <c r="S13" s="515"/>
      <c r="T13" s="515"/>
      <c r="U13" s="515"/>
      <c r="V13" s="515"/>
      <c r="W13" s="521"/>
    </row>
    <row r="14" spans="2:25" s="1" customFormat="1" ht="17.100000000000001" customHeight="1">
      <c r="B14" s="106" t="s">
        <v>499</v>
      </c>
      <c r="C14" s="108"/>
      <c r="D14" s="530" t="s">
        <v>160</v>
      </c>
      <c r="E14" s="531"/>
      <c r="F14" s="514"/>
      <c r="G14" s="515"/>
      <c r="H14" s="515"/>
      <c r="I14" s="515"/>
      <c r="J14" s="515"/>
      <c r="K14" s="515"/>
      <c r="L14" s="515"/>
      <c r="M14" s="106" t="s">
        <v>499</v>
      </c>
      <c r="N14" s="108"/>
      <c r="O14" s="530" t="s">
        <v>147</v>
      </c>
      <c r="P14" s="531"/>
      <c r="Q14" s="514"/>
      <c r="R14" s="515"/>
      <c r="S14" s="515"/>
      <c r="T14" s="515"/>
      <c r="U14" s="515"/>
      <c r="V14" s="515"/>
      <c r="W14" s="521"/>
    </row>
    <row r="15" spans="2:25" s="1" customFormat="1" ht="17.100000000000001" customHeight="1">
      <c r="B15" s="91" t="s">
        <v>500</v>
      </c>
      <c r="C15" s="532" t="s">
        <v>400</v>
      </c>
      <c r="D15" s="533"/>
      <c r="E15" s="534" t="s">
        <v>291</v>
      </c>
      <c r="F15" s="514"/>
      <c r="G15" s="515"/>
      <c r="H15" s="515"/>
      <c r="I15" s="515"/>
      <c r="J15" s="515"/>
      <c r="K15" s="515"/>
      <c r="L15" s="515"/>
      <c r="M15" s="91" t="s">
        <v>500</v>
      </c>
      <c r="N15" s="532" t="s">
        <v>400</v>
      </c>
      <c r="O15" s="533"/>
      <c r="P15" s="534" t="s">
        <v>291</v>
      </c>
      <c r="Q15" s="514"/>
      <c r="R15" s="515"/>
      <c r="S15" s="515"/>
      <c r="T15" s="515"/>
      <c r="U15" s="515"/>
      <c r="V15" s="515"/>
      <c r="W15" s="521"/>
    </row>
    <row r="16" spans="2:25" s="1" customFormat="1" ht="17.100000000000001" customHeight="1">
      <c r="B16" s="94"/>
      <c r="C16" s="532" t="s">
        <v>401</v>
      </c>
      <c r="D16" s="533"/>
      <c r="E16" s="71" t="s">
        <v>323</v>
      </c>
      <c r="F16" s="535"/>
      <c r="G16" s="536"/>
      <c r="H16" s="536"/>
      <c r="I16" s="536"/>
      <c r="J16" s="536"/>
      <c r="K16" s="536"/>
      <c r="L16" s="536"/>
      <c r="M16" s="94"/>
      <c r="N16" s="532" t="s">
        <v>401</v>
      </c>
      <c r="O16" s="533"/>
      <c r="P16" s="71" t="s">
        <v>323</v>
      </c>
      <c r="Q16" s="535"/>
      <c r="R16" s="536"/>
      <c r="S16" s="536"/>
      <c r="T16" s="536"/>
      <c r="U16" s="536"/>
      <c r="V16" s="536"/>
      <c r="W16" s="537"/>
    </row>
    <row r="17" spans="2:23" s="1" customFormat="1" ht="17.100000000000001" customHeight="1">
      <c r="B17" s="106" t="s">
        <v>391</v>
      </c>
      <c r="C17" s="107"/>
      <c r="D17" s="108"/>
      <c r="E17" s="83" t="s">
        <v>538</v>
      </c>
      <c r="F17" s="538"/>
      <c r="G17" s="538"/>
      <c r="H17" s="538"/>
      <c r="I17" s="538"/>
      <c r="J17" s="538"/>
      <c r="K17" s="538"/>
      <c r="L17" s="539"/>
      <c r="M17" s="106" t="s">
        <v>391</v>
      </c>
      <c r="N17" s="107"/>
      <c r="O17" s="108"/>
      <c r="P17" s="83" t="s">
        <v>539</v>
      </c>
      <c r="Q17" s="538"/>
      <c r="R17" s="538"/>
      <c r="S17" s="538"/>
      <c r="T17" s="538"/>
      <c r="U17" s="538"/>
      <c r="V17" s="538"/>
      <c r="W17" s="539"/>
    </row>
    <row r="18" spans="2:23" s="1" customFormat="1" ht="17.100000000000001" customHeight="1">
      <c r="B18" s="106" t="s">
        <v>502</v>
      </c>
      <c r="C18" s="107"/>
      <c r="D18" s="108"/>
      <c r="E18" s="540" t="s">
        <v>324</v>
      </c>
      <c r="F18" s="541"/>
      <c r="G18" s="541"/>
      <c r="H18" s="541"/>
      <c r="I18" s="541"/>
      <c r="J18" s="541"/>
      <c r="K18" s="541"/>
      <c r="L18" s="542"/>
      <c r="M18" s="106" t="s">
        <v>502</v>
      </c>
      <c r="N18" s="107"/>
      <c r="O18" s="108"/>
      <c r="P18" s="540" t="s">
        <v>540</v>
      </c>
      <c r="Q18" s="541"/>
      <c r="R18" s="541"/>
      <c r="S18" s="541"/>
      <c r="T18" s="541"/>
      <c r="U18" s="541"/>
      <c r="V18" s="541"/>
      <c r="W18" s="542"/>
    </row>
    <row r="19" spans="2:23" s="1" customFormat="1" ht="17.100000000000001" customHeight="1">
      <c r="B19" s="106" t="s">
        <v>504</v>
      </c>
      <c r="C19" s="107"/>
      <c r="D19" s="108"/>
      <c r="E19" s="540" t="s">
        <v>505</v>
      </c>
      <c r="F19" s="541"/>
      <c r="G19" s="541"/>
      <c r="H19" s="543"/>
      <c r="I19" s="543"/>
      <c r="J19" s="543"/>
      <c r="K19" s="543"/>
      <c r="L19" s="544"/>
      <c r="M19" s="106" t="s">
        <v>504</v>
      </c>
      <c r="N19" s="107"/>
      <c r="O19" s="108"/>
      <c r="P19" s="540" t="s">
        <v>505</v>
      </c>
      <c r="Q19" s="541"/>
      <c r="R19" s="541"/>
      <c r="S19" s="543"/>
      <c r="T19" s="543"/>
      <c r="U19" s="543"/>
      <c r="V19" s="543"/>
      <c r="W19" s="544"/>
    </row>
    <row r="20" spans="2:23" s="1" customFormat="1" ht="17.100000000000001" customHeight="1">
      <c r="B20" s="106" t="s">
        <v>506</v>
      </c>
      <c r="C20" s="107"/>
      <c r="D20" s="108"/>
      <c r="E20" s="540" t="s">
        <v>324</v>
      </c>
      <c r="F20" s="541"/>
      <c r="G20" s="541"/>
      <c r="H20" s="545" t="s">
        <v>507</v>
      </c>
      <c r="I20" s="546"/>
      <c r="J20" s="547" t="s">
        <v>505</v>
      </c>
      <c r="K20" s="548"/>
      <c r="L20" s="549"/>
      <c r="M20" s="106" t="s">
        <v>506</v>
      </c>
      <c r="N20" s="107"/>
      <c r="O20" s="108"/>
      <c r="P20" s="540" t="s">
        <v>324</v>
      </c>
      <c r="Q20" s="541"/>
      <c r="R20" s="541"/>
      <c r="S20" s="545" t="s">
        <v>507</v>
      </c>
      <c r="T20" s="546"/>
      <c r="U20" s="547" t="s">
        <v>505</v>
      </c>
      <c r="V20" s="548"/>
      <c r="W20" s="549"/>
    </row>
    <row r="21" spans="2:23" s="1" customFormat="1" ht="17.100000000000001" customHeight="1">
      <c r="B21" s="106" t="s">
        <v>508</v>
      </c>
      <c r="C21" s="107"/>
      <c r="D21" s="550" t="s">
        <v>533</v>
      </c>
      <c r="E21" s="551"/>
      <c r="F21" s="551"/>
      <c r="G21" s="551"/>
      <c r="H21" s="551"/>
      <c r="I21" s="551"/>
      <c r="J21" s="551"/>
      <c r="K21" s="551"/>
      <c r="L21" s="552"/>
      <c r="M21" s="553" t="s">
        <v>508</v>
      </c>
      <c r="N21" s="554"/>
      <c r="O21" s="550" t="s">
        <v>541</v>
      </c>
      <c r="P21" s="551"/>
      <c r="Q21" s="551"/>
      <c r="R21" s="551"/>
      <c r="S21" s="551"/>
      <c r="T21" s="551"/>
      <c r="U21" s="551"/>
      <c r="V21" s="551"/>
      <c r="W21" s="552"/>
    </row>
    <row r="22" spans="2:23" s="1" customFormat="1" ht="20.100000000000001" customHeight="1">
      <c r="B22" s="362" t="s">
        <v>492</v>
      </c>
      <c r="C22" s="359" t="s">
        <v>493</v>
      </c>
      <c r="D22" s="512">
        <v>7</v>
      </c>
      <c r="E22" s="513"/>
      <c r="F22" s="514"/>
      <c r="G22" s="515"/>
      <c r="H22" s="515"/>
      <c r="I22" s="515"/>
      <c r="J22" s="515"/>
      <c r="K22" s="515"/>
      <c r="L22" s="515"/>
      <c r="M22" s="362" t="s">
        <v>492</v>
      </c>
      <c r="N22" s="359" t="s">
        <v>493</v>
      </c>
      <c r="O22" s="512"/>
      <c r="P22" s="513"/>
      <c r="Q22" s="514"/>
      <c r="R22" s="515"/>
      <c r="S22" s="515"/>
      <c r="T22" s="515"/>
      <c r="U22" s="515"/>
      <c r="V22" s="515"/>
      <c r="W22" s="521"/>
    </row>
    <row r="23" spans="2:23" s="1" customFormat="1" ht="20.100000000000001" customHeight="1">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c r="B24" s="362"/>
      <c r="C24" s="347" t="s">
        <v>494</v>
      </c>
      <c r="D24" s="522">
        <v>3</v>
      </c>
      <c r="E24" s="523"/>
      <c r="F24" s="514"/>
      <c r="G24" s="515"/>
      <c r="H24" s="515"/>
      <c r="I24" s="515"/>
      <c r="J24" s="515"/>
      <c r="K24" s="515"/>
      <c r="L24" s="515"/>
      <c r="M24" s="362"/>
      <c r="N24" s="347" t="s">
        <v>494</v>
      </c>
      <c r="O24" s="522"/>
      <c r="P24" s="523"/>
      <c r="Q24" s="514"/>
      <c r="R24" s="515"/>
      <c r="S24" s="515"/>
      <c r="T24" s="515"/>
      <c r="U24" s="515"/>
      <c r="V24" s="515"/>
      <c r="W24" s="521"/>
    </row>
    <row r="25" spans="2:23" s="1" customFormat="1" ht="20.100000000000001" customHeight="1">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c r="B26" s="346" t="s">
        <v>495</v>
      </c>
      <c r="C26" s="346" t="s">
        <v>496</v>
      </c>
      <c r="D26" s="526" t="s">
        <v>281</v>
      </c>
      <c r="E26" s="527"/>
      <c r="F26" s="514"/>
      <c r="G26" s="515"/>
      <c r="H26" s="515"/>
      <c r="I26" s="515"/>
      <c r="J26" s="515"/>
      <c r="K26" s="515"/>
      <c r="L26" s="515"/>
      <c r="M26" s="346" t="s">
        <v>495</v>
      </c>
      <c r="N26" s="346" t="s">
        <v>496</v>
      </c>
      <c r="O26" s="526"/>
      <c r="P26" s="527"/>
      <c r="Q26" s="514"/>
      <c r="R26" s="515"/>
      <c r="S26" s="515"/>
      <c r="T26" s="515"/>
      <c r="U26" s="515"/>
      <c r="V26" s="515"/>
      <c r="W26" s="521"/>
    </row>
    <row r="27" spans="2:23" s="1" customFormat="1" ht="17.100000000000001" customHeight="1">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c r="B28" s="346"/>
      <c r="C28" s="346" t="s">
        <v>497</v>
      </c>
      <c r="D28" s="526" t="s">
        <v>246</v>
      </c>
      <c r="E28" s="527"/>
      <c r="F28" s="514"/>
      <c r="G28" s="515"/>
      <c r="H28" s="515"/>
      <c r="I28" s="515"/>
      <c r="J28" s="515"/>
      <c r="K28" s="515"/>
      <c r="L28" s="515"/>
      <c r="M28" s="346"/>
      <c r="N28" s="346" t="s">
        <v>497</v>
      </c>
      <c r="O28" s="526"/>
      <c r="P28" s="527"/>
      <c r="Q28" s="514"/>
      <c r="R28" s="515"/>
      <c r="S28" s="515"/>
      <c r="T28" s="515"/>
      <c r="U28" s="515"/>
      <c r="V28" s="515"/>
      <c r="W28" s="521"/>
    </row>
    <row r="29" spans="2:23" s="1" customFormat="1" ht="17.100000000000001" customHeight="1">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c r="B30" s="106" t="s">
        <v>498</v>
      </c>
      <c r="C30" s="108"/>
      <c r="D30" s="530" t="s">
        <v>143</v>
      </c>
      <c r="E30" s="531"/>
      <c r="F30" s="514"/>
      <c r="G30" s="515"/>
      <c r="H30" s="515"/>
      <c r="I30" s="515"/>
      <c r="J30" s="515"/>
      <c r="K30" s="515"/>
      <c r="L30" s="515"/>
      <c r="M30" s="106" t="s">
        <v>498</v>
      </c>
      <c r="N30" s="108"/>
      <c r="O30" s="530"/>
      <c r="P30" s="531"/>
      <c r="Q30" s="514"/>
      <c r="R30" s="515"/>
      <c r="S30" s="515"/>
      <c r="T30" s="515"/>
      <c r="U30" s="515"/>
      <c r="V30" s="515"/>
      <c r="W30" s="521"/>
    </row>
    <row r="31" spans="2:23" s="1" customFormat="1" ht="17.100000000000001" customHeight="1">
      <c r="B31" s="106" t="s">
        <v>499</v>
      </c>
      <c r="C31" s="108"/>
      <c r="D31" s="530" t="s">
        <v>279</v>
      </c>
      <c r="E31" s="531"/>
      <c r="F31" s="514"/>
      <c r="G31" s="515"/>
      <c r="H31" s="515"/>
      <c r="I31" s="515"/>
      <c r="J31" s="515"/>
      <c r="K31" s="515"/>
      <c r="L31" s="515"/>
      <c r="M31" s="106" t="s">
        <v>499</v>
      </c>
      <c r="N31" s="108"/>
      <c r="O31" s="530"/>
      <c r="P31" s="531"/>
      <c r="Q31" s="514"/>
      <c r="R31" s="515"/>
      <c r="S31" s="515"/>
      <c r="T31" s="515"/>
      <c r="U31" s="515"/>
      <c r="V31" s="515"/>
      <c r="W31" s="521"/>
    </row>
    <row r="32" spans="2:23" s="1" customFormat="1" ht="17.100000000000001" customHeight="1">
      <c r="B32" s="91" t="s">
        <v>500</v>
      </c>
      <c r="C32" s="532" t="s">
        <v>400</v>
      </c>
      <c r="D32" s="533"/>
      <c r="E32" s="534" t="s">
        <v>323</v>
      </c>
      <c r="F32" s="514"/>
      <c r="G32" s="515"/>
      <c r="H32" s="515"/>
      <c r="I32" s="515"/>
      <c r="J32" s="515"/>
      <c r="K32" s="515"/>
      <c r="L32" s="515"/>
      <c r="M32" s="91" t="s">
        <v>500</v>
      </c>
      <c r="N32" s="532" t="s">
        <v>400</v>
      </c>
      <c r="O32" s="533"/>
      <c r="P32" s="71"/>
      <c r="Q32" s="514"/>
      <c r="R32" s="515"/>
      <c r="S32" s="515"/>
      <c r="T32" s="515"/>
      <c r="U32" s="515"/>
      <c r="V32" s="515"/>
      <c r="W32" s="521"/>
    </row>
    <row r="33" spans="2:23" s="1" customFormat="1" ht="17.100000000000001" customHeight="1">
      <c r="B33" s="94"/>
      <c r="C33" s="532" t="s">
        <v>401</v>
      </c>
      <c r="D33" s="533"/>
      <c r="E33" s="71" t="s">
        <v>318</v>
      </c>
      <c r="F33" s="535"/>
      <c r="G33" s="536"/>
      <c r="H33" s="536"/>
      <c r="I33" s="536"/>
      <c r="J33" s="536"/>
      <c r="K33" s="536"/>
      <c r="L33" s="536"/>
      <c r="M33" s="94"/>
      <c r="N33" s="532" t="s">
        <v>401</v>
      </c>
      <c r="O33" s="533"/>
      <c r="P33" s="555"/>
      <c r="Q33" s="535"/>
      <c r="R33" s="536"/>
      <c r="S33" s="536"/>
      <c r="T33" s="536"/>
      <c r="U33" s="536"/>
      <c r="V33" s="536"/>
      <c r="W33" s="537"/>
    </row>
    <row r="34" spans="2:23" s="1" customFormat="1" ht="17.100000000000001" customHeight="1">
      <c r="B34" s="106" t="s">
        <v>391</v>
      </c>
      <c r="C34" s="107"/>
      <c r="D34" s="108"/>
      <c r="E34" s="83" t="s">
        <v>520</v>
      </c>
      <c r="F34" s="538"/>
      <c r="G34" s="538"/>
      <c r="H34" s="538"/>
      <c r="I34" s="538"/>
      <c r="J34" s="538"/>
      <c r="K34" s="538"/>
      <c r="L34" s="539"/>
      <c r="M34" s="106" t="s">
        <v>391</v>
      </c>
      <c r="N34" s="107"/>
      <c r="O34" s="108"/>
      <c r="P34" s="83"/>
      <c r="Q34" s="538"/>
      <c r="R34" s="538"/>
      <c r="S34" s="538"/>
      <c r="T34" s="538"/>
      <c r="U34" s="538"/>
      <c r="V34" s="538"/>
      <c r="W34" s="539"/>
    </row>
    <row r="35" spans="2:23" s="1" customFormat="1" ht="17.100000000000001" customHeight="1">
      <c r="B35" s="106" t="s">
        <v>502</v>
      </c>
      <c r="C35" s="107"/>
      <c r="D35" s="108"/>
      <c r="E35" s="540" t="s">
        <v>521</v>
      </c>
      <c r="F35" s="541"/>
      <c r="G35" s="541"/>
      <c r="H35" s="541"/>
      <c r="I35" s="541"/>
      <c r="J35" s="541"/>
      <c r="K35" s="541"/>
      <c r="L35" s="542"/>
      <c r="M35" s="106" t="s">
        <v>502</v>
      </c>
      <c r="N35" s="107"/>
      <c r="O35" s="108"/>
      <c r="P35" s="540"/>
      <c r="Q35" s="541"/>
      <c r="R35" s="541"/>
      <c r="S35" s="541"/>
      <c r="T35" s="541"/>
      <c r="U35" s="541"/>
      <c r="V35" s="541"/>
      <c r="W35" s="542"/>
    </row>
    <row r="36" spans="2:23" s="1" customFormat="1" ht="17.100000000000001" customHeight="1">
      <c r="B36" s="106" t="s">
        <v>504</v>
      </c>
      <c r="C36" s="107"/>
      <c r="D36" s="108"/>
      <c r="E36" s="540" t="s">
        <v>505</v>
      </c>
      <c r="F36" s="541"/>
      <c r="G36" s="541"/>
      <c r="H36" s="543"/>
      <c r="I36" s="543"/>
      <c r="J36" s="543"/>
      <c r="K36" s="543"/>
      <c r="L36" s="544"/>
      <c r="M36" s="106" t="s">
        <v>504</v>
      </c>
      <c r="N36" s="107"/>
      <c r="O36" s="108"/>
      <c r="P36" s="540"/>
      <c r="Q36" s="541"/>
      <c r="R36" s="541"/>
      <c r="S36" s="543"/>
      <c r="T36" s="543"/>
      <c r="U36" s="543"/>
      <c r="V36" s="543"/>
      <c r="W36" s="544"/>
    </row>
    <row r="37" spans="2:23" s="1" customFormat="1" ht="17.100000000000001" customHeight="1">
      <c r="B37" s="106" t="s">
        <v>506</v>
      </c>
      <c r="C37" s="107"/>
      <c r="D37" s="108"/>
      <c r="E37" s="540" t="s">
        <v>324</v>
      </c>
      <c r="F37" s="541"/>
      <c r="G37" s="541"/>
      <c r="H37" s="545" t="s">
        <v>507</v>
      </c>
      <c r="I37" s="546"/>
      <c r="J37" s="547" t="s">
        <v>505</v>
      </c>
      <c r="K37" s="548"/>
      <c r="L37" s="549"/>
      <c r="M37" s="106" t="s">
        <v>506</v>
      </c>
      <c r="N37" s="107"/>
      <c r="O37" s="108"/>
      <c r="P37" s="540"/>
      <c r="Q37" s="541"/>
      <c r="R37" s="541"/>
      <c r="S37" s="545" t="s">
        <v>507</v>
      </c>
      <c r="T37" s="546"/>
      <c r="U37" s="547"/>
      <c r="V37" s="548"/>
      <c r="W37" s="549"/>
    </row>
    <row r="38" spans="2:23" s="1" customFormat="1" ht="17.100000000000001" customHeight="1">
      <c r="B38" s="94" t="s">
        <v>508</v>
      </c>
      <c r="C38" s="95"/>
      <c r="D38" s="550" t="s">
        <v>542</v>
      </c>
      <c r="E38" s="551"/>
      <c r="F38" s="551"/>
      <c r="G38" s="551"/>
      <c r="H38" s="551"/>
      <c r="I38" s="551"/>
      <c r="J38" s="551"/>
      <c r="K38" s="551"/>
      <c r="L38" s="552"/>
      <c r="M38" s="94" t="s">
        <v>508</v>
      </c>
      <c r="N38" s="95"/>
      <c r="O38" s="550"/>
      <c r="P38" s="551"/>
      <c r="Q38" s="551"/>
      <c r="R38" s="551"/>
      <c r="S38" s="551"/>
      <c r="T38" s="551"/>
      <c r="U38" s="551"/>
      <c r="V38" s="551"/>
      <c r="W38" s="552"/>
    </row>
    <row r="39" spans="2:23" ht="15" customHeight="1">
      <c r="B39" s="3"/>
      <c r="C39" s="556" t="s">
        <v>510</v>
      </c>
      <c r="D39" s="557"/>
      <c r="E39" s="557"/>
      <c r="F39" s="557"/>
      <c r="G39" s="557"/>
      <c r="H39" s="557"/>
      <c r="I39" s="557"/>
      <c r="J39" s="557"/>
      <c r="K39" s="557"/>
      <c r="L39" s="557"/>
      <c r="M39" s="3"/>
      <c r="N39" s="558" t="s">
        <v>511</v>
      </c>
      <c r="O39" s="3"/>
      <c r="P39" s="3"/>
      <c r="Q39" s="3"/>
      <c r="R39" s="3"/>
      <c r="S39" s="3"/>
      <c r="T39" s="3"/>
      <c r="U39" s="3"/>
      <c r="V39" s="3"/>
      <c r="W39" s="3"/>
    </row>
    <row r="40" spans="2:23" ht="15" customHeight="1">
      <c r="B40" s="3"/>
      <c r="C40" s="559"/>
      <c r="D40" s="559"/>
      <c r="E40" s="559"/>
      <c r="F40" s="559"/>
      <c r="G40" s="559"/>
      <c r="H40" s="559"/>
      <c r="I40" s="559"/>
      <c r="J40" s="559"/>
      <c r="K40" s="559"/>
      <c r="L40" s="559"/>
      <c r="M40" s="3"/>
      <c r="N40" s="558" t="s">
        <v>512</v>
      </c>
      <c r="O40" s="3"/>
      <c r="P40" s="3"/>
      <c r="Q40" s="3"/>
      <c r="R40" s="3"/>
      <c r="S40" s="3"/>
      <c r="T40" s="3"/>
      <c r="U40" s="3"/>
      <c r="V40" s="3"/>
      <c r="W40" s="3"/>
    </row>
    <row r="41" spans="2:23" ht="15" customHeight="1">
      <c r="C41" s="558" t="s">
        <v>513</v>
      </c>
      <c r="N41" s="67" t="s">
        <v>514</v>
      </c>
      <c r="O41" s="560"/>
      <c r="P41" s="560"/>
      <c r="Q41" s="560"/>
      <c r="R41" s="560"/>
      <c r="S41" s="560"/>
      <c r="T41" s="560"/>
      <c r="U41" s="560"/>
      <c r="V41" s="560"/>
    </row>
    <row r="42" spans="2:23" ht="15" customHeight="1">
      <c r="C42" s="558" t="s">
        <v>515</v>
      </c>
      <c r="N42" s="67" t="s">
        <v>516</v>
      </c>
      <c r="O42" s="560"/>
      <c r="P42" s="560"/>
      <c r="Q42" s="560"/>
      <c r="R42" s="560"/>
      <c r="S42" s="560"/>
      <c r="T42" s="560"/>
      <c r="U42" s="560"/>
      <c r="V42" s="560"/>
    </row>
    <row r="43" spans="2:23">
      <c r="C43" s="67" t="s">
        <v>517</v>
      </c>
      <c r="N43" s="67" t="s">
        <v>518</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47DC3B7A-305C-4C66-BA1A-F628D6D0B70B}">
      <formula1>INDIRECT(D13)</formula1>
    </dataValidation>
    <dataValidation type="list" allowBlank="1" showInputMessage="1" showErrorMessage="1" sqref="D28:E29 D11:E12 O11:P12 O28:P29" xr:uid="{E303E5C0-6010-4F2B-B8FF-DFC0ECAB33CB}">
      <formula1>INDIRECT(D9)</formula1>
    </dataValidation>
    <dataValidation type="list" allowBlank="1" showInputMessage="1" showErrorMessage="1" sqref="E32:E33 E15:E16 P32:P33 P15:P16" xr:uid="{9CF653F9-C82F-4A48-81E2-EC499A5FB078}">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06D3C-86BC-4483-A225-43F96FD1AFAB}">
  <dimension ref="B1:Y43"/>
  <sheetViews>
    <sheetView showGridLines="0" showZeros="0" view="pageBreakPreview" zoomScale="85" zoomScaleNormal="100" zoomScaleSheetLayoutView="85"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83" t="s">
        <v>489</v>
      </c>
      <c r="C2" s="283"/>
      <c r="D2" s="283"/>
      <c r="E2" s="283"/>
      <c r="F2" s="283"/>
      <c r="G2" s="283"/>
      <c r="H2" s="283"/>
      <c r="I2" s="283"/>
      <c r="J2" s="283"/>
      <c r="K2" s="283"/>
      <c r="L2" s="283"/>
      <c r="M2" s="283"/>
      <c r="N2" s="283"/>
      <c r="O2" s="283"/>
      <c r="P2" s="283"/>
      <c r="Q2" s="283"/>
      <c r="R2" s="283"/>
      <c r="S2" s="283"/>
      <c r="T2" s="283"/>
      <c r="U2" s="283"/>
      <c r="V2" s="283"/>
      <c r="W2" s="283"/>
      <c r="Y2" s="326" t="s">
        <v>318</v>
      </c>
    </row>
    <row r="3" spans="2:25" s="1" customFormat="1" ht="20.100000000000001" customHeight="1">
      <c r="B3" s="501" t="s">
        <v>8</v>
      </c>
      <c r="C3" s="501"/>
      <c r="D3" s="502" t="s">
        <v>292</v>
      </c>
      <c r="E3" s="502"/>
      <c r="F3" s="502"/>
      <c r="G3" s="502"/>
      <c r="H3" s="287" t="s">
        <v>9</v>
      </c>
      <c r="I3" s="287"/>
      <c r="J3" s="503" t="s">
        <v>294</v>
      </c>
      <c r="K3" s="503"/>
      <c r="L3" s="503"/>
      <c r="M3" s="118" t="s">
        <v>490</v>
      </c>
      <c r="N3" s="118"/>
      <c r="O3" s="118"/>
      <c r="P3" s="473" t="s">
        <v>310</v>
      </c>
      <c r="Q3" s="473"/>
      <c r="R3" s="473"/>
      <c r="S3" s="91" t="s">
        <v>375</v>
      </c>
      <c r="T3" s="93"/>
      <c r="U3" s="504">
        <v>44861</v>
      </c>
      <c r="V3" s="505"/>
      <c r="W3" s="506"/>
      <c r="Y3" s="326" t="s">
        <v>323</v>
      </c>
    </row>
    <row r="4" spans="2:25" s="1" customFormat="1" ht="20.100000000000001" customHeight="1">
      <c r="B4" s="507" t="s">
        <v>0</v>
      </c>
      <c r="C4" s="507"/>
      <c r="D4" s="508" t="s">
        <v>293</v>
      </c>
      <c r="E4" s="508"/>
      <c r="F4" s="508"/>
      <c r="G4" s="508"/>
      <c r="H4" s="309" t="s">
        <v>1</v>
      </c>
      <c r="I4" s="309"/>
      <c r="J4" s="503" t="s">
        <v>295</v>
      </c>
      <c r="K4" s="503"/>
      <c r="L4" s="503"/>
      <c r="M4" s="118" t="s">
        <v>491</v>
      </c>
      <c r="N4" s="118"/>
      <c r="O4" s="118"/>
      <c r="P4" s="473" t="s">
        <v>334</v>
      </c>
      <c r="Q4" s="473"/>
      <c r="R4" s="473"/>
      <c r="S4" s="338"/>
      <c r="T4" s="339"/>
      <c r="U4" s="509"/>
      <c r="V4" s="510"/>
      <c r="W4" s="511"/>
      <c r="Y4" s="326" t="s">
        <v>327</v>
      </c>
    </row>
    <row r="5" spans="2:25" s="1" customFormat="1" ht="20.100000000000001" customHeight="1">
      <c r="B5" s="362" t="s">
        <v>492</v>
      </c>
      <c r="C5" s="359" t="s">
        <v>493</v>
      </c>
      <c r="D5" s="512">
        <v>8</v>
      </c>
      <c r="E5" s="513"/>
      <c r="F5" s="514"/>
      <c r="G5" s="515"/>
      <c r="H5" s="515"/>
      <c r="I5" s="515"/>
      <c r="J5" s="515"/>
      <c r="K5" s="515"/>
      <c r="L5" s="515"/>
      <c r="M5" s="294" t="s">
        <v>492</v>
      </c>
      <c r="N5" s="347" t="s">
        <v>493</v>
      </c>
      <c r="O5" s="512"/>
      <c r="P5" s="513"/>
      <c r="Q5" s="516"/>
      <c r="R5" s="517"/>
      <c r="S5" s="517"/>
      <c r="T5" s="517"/>
      <c r="U5" s="517"/>
      <c r="V5" s="517"/>
      <c r="W5" s="518"/>
      <c r="Y5" s="326" t="s">
        <v>331</v>
      </c>
    </row>
    <row r="6" spans="2:25" s="1" customFormat="1" ht="20.100000000000001" customHeight="1">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c r="B7" s="362"/>
      <c r="C7" s="347" t="s">
        <v>494</v>
      </c>
      <c r="D7" s="522">
        <v>1</v>
      </c>
      <c r="E7" s="523"/>
      <c r="F7" s="514"/>
      <c r="G7" s="515"/>
      <c r="H7" s="515"/>
      <c r="I7" s="515"/>
      <c r="J7" s="515"/>
      <c r="K7" s="515"/>
      <c r="L7" s="515"/>
      <c r="M7" s="362"/>
      <c r="N7" s="347" t="s">
        <v>494</v>
      </c>
      <c r="O7" s="522"/>
      <c r="P7" s="523"/>
      <c r="Q7" s="514"/>
      <c r="R7" s="515"/>
      <c r="S7" s="515"/>
      <c r="T7" s="515"/>
      <c r="U7" s="515"/>
      <c r="V7" s="515"/>
      <c r="W7" s="521"/>
    </row>
    <row r="8" spans="2:25" s="1" customFormat="1" ht="20.100000000000001" customHeight="1">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c r="B9" s="346" t="s">
        <v>495</v>
      </c>
      <c r="C9" s="346" t="s">
        <v>496</v>
      </c>
      <c r="D9" s="526" t="s">
        <v>281</v>
      </c>
      <c r="E9" s="527"/>
      <c r="F9" s="514"/>
      <c r="G9" s="515"/>
      <c r="H9" s="515"/>
      <c r="I9" s="515"/>
      <c r="J9" s="515"/>
      <c r="K9" s="515"/>
      <c r="L9" s="515"/>
      <c r="M9" s="346" t="s">
        <v>495</v>
      </c>
      <c r="N9" s="346" t="s">
        <v>496</v>
      </c>
      <c r="O9" s="526"/>
      <c r="P9" s="527"/>
      <c r="Q9" s="514"/>
      <c r="R9" s="515"/>
      <c r="S9" s="515"/>
      <c r="T9" s="515"/>
      <c r="U9" s="515"/>
      <c r="V9" s="515"/>
      <c r="W9" s="521"/>
    </row>
    <row r="10" spans="2:25" s="1" customFormat="1" ht="17.100000000000001" customHeight="1">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c r="B11" s="346"/>
      <c r="C11" s="346" t="s">
        <v>497</v>
      </c>
      <c r="D11" s="526" t="s">
        <v>241</v>
      </c>
      <c r="E11" s="527"/>
      <c r="F11" s="514"/>
      <c r="G11" s="515"/>
      <c r="H11" s="515"/>
      <c r="I11" s="515"/>
      <c r="J11" s="515"/>
      <c r="K11" s="515"/>
      <c r="L11" s="515"/>
      <c r="M11" s="346"/>
      <c r="N11" s="346" t="s">
        <v>497</v>
      </c>
      <c r="O11" s="526"/>
      <c r="P11" s="527"/>
      <c r="Q11" s="514"/>
      <c r="R11" s="515"/>
      <c r="S11" s="515"/>
      <c r="T11" s="515"/>
      <c r="U11" s="515"/>
      <c r="V11" s="515"/>
      <c r="W11" s="521"/>
    </row>
    <row r="12" spans="2:25" s="1" customFormat="1" ht="17.100000000000001" customHeight="1">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c r="B13" s="106" t="s">
        <v>498</v>
      </c>
      <c r="C13" s="108"/>
      <c r="D13" s="530" t="s">
        <v>153</v>
      </c>
      <c r="E13" s="531"/>
      <c r="F13" s="514"/>
      <c r="G13" s="515"/>
      <c r="H13" s="515"/>
      <c r="I13" s="515"/>
      <c r="J13" s="515"/>
      <c r="K13" s="515"/>
      <c r="L13" s="515"/>
      <c r="M13" s="106" t="s">
        <v>498</v>
      </c>
      <c r="N13" s="108"/>
      <c r="O13" s="530"/>
      <c r="P13" s="531"/>
      <c r="Q13" s="514"/>
      <c r="R13" s="515"/>
      <c r="S13" s="515"/>
      <c r="T13" s="515"/>
      <c r="U13" s="515"/>
      <c r="V13" s="515"/>
      <c r="W13" s="521"/>
    </row>
    <row r="14" spans="2:25" s="1" customFormat="1" ht="17.100000000000001" customHeight="1">
      <c r="B14" s="106" t="s">
        <v>499</v>
      </c>
      <c r="C14" s="108"/>
      <c r="D14" s="530" t="s">
        <v>147</v>
      </c>
      <c r="E14" s="531"/>
      <c r="F14" s="514"/>
      <c r="G14" s="515"/>
      <c r="H14" s="515"/>
      <c r="I14" s="515"/>
      <c r="J14" s="515"/>
      <c r="K14" s="515"/>
      <c r="L14" s="515"/>
      <c r="M14" s="106" t="s">
        <v>499</v>
      </c>
      <c r="N14" s="108"/>
      <c r="O14" s="530"/>
      <c r="P14" s="531"/>
      <c r="Q14" s="514"/>
      <c r="R14" s="515"/>
      <c r="S14" s="515"/>
      <c r="T14" s="515"/>
      <c r="U14" s="515"/>
      <c r="V14" s="515"/>
      <c r="W14" s="521"/>
    </row>
    <row r="15" spans="2:25" s="1" customFormat="1" ht="17.100000000000001" customHeight="1">
      <c r="B15" s="91" t="s">
        <v>500</v>
      </c>
      <c r="C15" s="532" t="s">
        <v>400</v>
      </c>
      <c r="D15" s="533"/>
      <c r="E15" s="534" t="s">
        <v>291</v>
      </c>
      <c r="F15" s="514"/>
      <c r="G15" s="515"/>
      <c r="H15" s="515"/>
      <c r="I15" s="515"/>
      <c r="J15" s="515"/>
      <c r="K15" s="515"/>
      <c r="L15" s="515"/>
      <c r="M15" s="91" t="s">
        <v>500</v>
      </c>
      <c r="N15" s="532" t="s">
        <v>400</v>
      </c>
      <c r="O15" s="533"/>
      <c r="P15" s="534"/>
      <c r="Q15" s="514"/>
      <c r="R15" s="515"/>
      <c r="S15" s="515"/>
      <c r="T15" s="515"/>
      <c r="U15" s="515"/>
      <c r="V15" s="515"/>
      <c r="W15" s="521"/>
    </row>
    <row r="16" spans="2:25" s="1" customFormat="1" ht="17.100000000000001" customHeight="1">
      <c r="B16" s="94"/>
      <c r="C16" s="532" t="s">
        <v>401</v>
      </c>
      <c r="D16" s="533"/>
      <c r="E16" s="71" t="s">
        <v>323</v>
      </c>
      <c r="F16" s="535"/>
      <c r="G16" s="536"/>
      <c r="H16" s="536"/>
      <c r="I16" s="536"/>
      <c r="J16" s="536"/>
      <c r="K16" s="536"/>
      <c r="L16" s="536"/>
      <c r="M16" s="94"/>
      <c r="N16" s="532" t="s">
        <v>401</v>
      </c>
      <c r="O16" s="533"/>
      <c r="P16" s="71"/>
      <c r="Q16" s="535"/>
      <c r="R16" s="536"/>
      <c r="S16" s="536"/>
      <c r="T16" s="536"/>
      <c r="U16" s="536"/>
      <c r="V16" s="536"/>
      <c r="W16" s="537"/>
    </row>
    <row r="17" spans="2:23" s="1" customFormat="1" ht="17.100000000000001" customHeight="1">
      <c r="B17" s="106" t="s">
        <v>391</v>
      </c>
      <c r="C17" s="107"/>
      <c r="D17" s="108"/>
      <c r="E17" s="83" t="s">
        <v>543</v>
      </c>
      <c r="F17" s="538"/>
      <c r="G17" s="538"/>
      <c r="H17" s="538"/>
      <c r="I17" s="538"/>
      <c r="J17" s="538"/>
      <c r="K17" s="538"/>
      <c r="L17" s="539"/>
      <c r="M17" s="106" t="s">
        <v>391</v>
      </c>
      <c r="N17" s="107"/>
      <c r="O17" s="108"/>
      <c r="P17" s="83"/>
      <c r="Q17" s="538"/>
      <c r="R17" s="538"/>
      <c r="S17" s="538"/>
      <c r="T17" s="538"/>
      <c r="U17" s="538"/>
      <c r="V17" s="538"/>
      <c r="W17" s="539"/>
    </row>
    <row r="18" spans="2:23" s="1" customFormat="1" ht="17.100000000000001" customHeight="1">
      <c r="B18" s="106" t="s">
        <v>502</v>
      </c>
      <c r="C18" s="107"/>
      <c r="D18" s="108"/>
      <c r="E18" s="540" t="s">
        <v>544</v>
      </c>
      <c r="F18" s="541"/>
      <c r="G18" s="541"/>
      <c r="H18" s="541"/>
      <c r="I18" s="541"/>
      <c r="J18" s="541"/>
      <c r="K18" s="541"/>
      <c r="L18" s="542"/>
      <c r="M18" s="106" t="s">
        <v>502</v>
      </c>
      <c r="N18" s="107"/>
      <c r="O18" s="108"/>
      <c r="P18" s="540"/>
      <c r="Q18" s="541"/>
      <c r="R18" s="541"/>
      <c r="S18" s="541"/>
      <c r="T18" s="541"/>
      <c r="U18" s="541"/>
      <c r="V18" s="541"/>
      <c r="W18" s="542"/>
    </row>
    <row r="19" spans="2:23" s="1" customFormat="1" ht="17.100000000000001" customHeight="1">
      <c r="B19" s="106" t="s">
        <v>504</v>
      </c>
      <c r="C19" s="107"/>
      <c r="D19" s="108"/>
      <c r="E19" s="540" t="s">
        <v>505</v>
      </c>
      <c r="F19" s="541"/>
      <c r="G19" s="541"/>
      <c r="H19" s="543"/>
      <c r="I19" s="543"/>
      <c r="J19" s="543"/>
      <c r="K19" s="543"/>
      <c r="L19" s="544"/>
      <c r="M19" s="106" t="s">
        <v>504</v>
      </c>
      <c r="N19" s="107"/>
      <c r="O19" s="108"/>
      <c r="P19" s="540"/>
      <c r="Q19" s="541"/>
      <c r="R19" s="541"/>
      <c r="S19" s="543"/>
      <c r="T19" s="543"/>
      <c r="U19" s="543"/>
      <c r="V19" s="543"/>
      <c r="W19" s="544"/>
    </row>
    <row r="20" spans="2:23" s="1" customFormat="1" ht="17.100000000000001" customHeight="1">
      <c r="B20" s="106" t="s">
        <v>506</v>
      </c>
      <c r="C20" s="107"/>
      <c r="D20" s="108"/>
      <c r="E20" s="540" t="s">
        <v>324</v>
      </c>
      <c r="F20" s="541"/>
      <c r="G20" s="541"/>
      <c r="H20" s="545" t="s">
        <v>507</v>
      </c>
      <c r="I20" s="546"/>
      <c r="J20" s="547" t="s">
        <v>505</v>
      </c>
      <c r="K20" s="548"/>
      <c r="L20" s="549"/>
      <c r="M20" s="106" t="s">
        <v>506</v>
      </c>
      <c r="N20" s="107"/>
      <c r="O20" s="108"/>
      <c r="P20" s="540"/>
      <c r="Q20" s="541"/>
      <c r="R20" s="541"/>
      <c r="S20" s="545" t="s">
        <v>507</v>
      </c>
      <c r="T20" s="546"/>
      <c r="U20" s="547"/>
      <c r="V20" s="548"/>
      <c r="W20" s="549"/>
    </row>
    <row r="21" spans="2:23" s="1" customFormat="1" ht="17.100000000000001" customHeight="1">
      <c r="B21" s="106" t="s">
        <v>508</v>
      </c>
      <c r="C21" s="107"/>
      <c r="D21" s="550" t="s">
        <v>545</v>
      </c>
      <c r="E21" s="551"/>
      <c r="F21" s="551"/>
      <c r="G21" s="551"/>
      <c r="H21" s="551"/>
      <c r="I21" s="551"/>
      <c r="J21" s="551"/>
      <c r="K21" s="551"/>
      <c r="L21" s="552"/>
      <c r="M21" s="553" t="s">
        <v>508</v>
      </c>
      <c r="N21" s="554"/>
      <c r="O21" s="550"/>
      <c r="P21" s="551"/>
      <c r="Q21" s="551"/>
      <c r="R21" s="551"/>
      <c r="S21" s="551"/>
      <c r="T21" s="551"/>
      <c r="U21" s="551"/>
      <c r="V21" s="551"/>
      <c r="W21" s="552"/>
    </row>
    <row r="22" spans="2:23" s="1" customFormat="1" ht="20.100000000000001" customHeight="1">
      <c r="B22" s="362" t="s">
        <v>492</v>
      </c>
      <c r="C22" s="359" t="s">
        <v>493</v>
      </c>
      <c r="D22" s="512"/>
      <c r="E22" s="513"/>
      <c r="F22" s="514"/>
      <c r="G22" s="515"/>
      <c r="H22" s="515"/>
      <c r="I22" s="515"/>
      <c r="J22" s="515"/>
      <c r="K22" s="515"/>
      <c r="L22" s="515"/>
      <c r="M22" s="362" t="s">
        <v>492</v>
      </c>
      <c r="N22" s="359" t="s">
        <v>493</v>
      </c>
      <c r="O22" s="512"/>
      <c r="P22" s="513"/>
      <c r="Q22" s="514"/>
      <c r="R22" s="515"/>
      <c r="S22" s="515"/>
      <c r="T22" s="515"/>
      <c r="U22" s="515"/>
      <c r="V22" s="515"/>
      <c r="W22" s="521"/>
    </row>
    <row r="23" spans="2:23" s="1" customFormat="1" ht="20.100000000000001" customHeight="1">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c r="B24" s="362"/>
      <c r="C24" s="347" t="s">
        <v>494</v>
      </c>
      <c r="D24" s="522"/>
      <c r="E24" s="523"/>
      <c r="F24" s="514"/>
      <c r="G24" s="515"/>
      <c r="H24" s="515"/>
      <c r="I24" s="515"/>
      <c r="J24" s="515"/>
      <c r="K24" s="515"/>
      <c r="L24" s="515"/>
      <c r="M24" s="362"/>
      <c r="N24" s="347" t="s">
        <v>494</v>
      </c>
      <c r="O24" s="522"/>
      <c r="P24" s="523"/>
      <c r="Q24" s="514"/>
      <c r="R24" s="515"/>
      <c r="S24" s="515"/>
      <c r="T24" s="515"/>
      <c r="U24" s="515"/>
      <c r="V24" s="515"/>
      <c r="W24" s="521"/>
    </row>
    <row r="25" spans="2:23" s="1" customFormat="1" ht="20.100000000000001" customHeight="1">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c r="B26" s="346" t="s">
        <v>495</v>
      </c>
      <c r="C26" s="346" t="s">
        <v>496</v>
      </c>
      <c r="D26" s="526"/>
      <c r="E26" s="527"/>
      <c r="F26" s="514"/>
      <c r="G26" s="515"/>
      <c r="H26" s="515"/>
      <c r="I26" s="515"/>
      <c r="J26" s="515"/>
      <c r="K26" s="515"/>
      <c r="L26" s="515"/>
      <c r="M26" s="346" t="s">
        <v>495</v>
      </c>
      <c r="N26" s="346" t="s">
        <v>496</v>
      </c>
      <c r="O26" s="526"/>
      <c r="P26" s="527"/>
      <c r="Q26" s="514"/>
      <c r="R26" s="515"/>
      <c r="S26" s="515"/>
      <c r="T26" s="515"/>
      <c r="U26" s="515"/>
      <c r="V26" s="515"/>
      <c r="W26" s="521"/>
    </row>
    <row r="27" spans="2:23" s="1" customFormat="1" ht="17.100000000000001" customHeight="1">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c r="B28" s="346"/>
      <c r="C28" s="346" t="s">
        <v>497</v>
      </c>
      <c r="D28" s="526"/>
      <c r="E28" s="527"/>
      <c r="F28" s="514"/>
      <c r="G28" s="515"/>
      <c r="H28" s="515"/>
      <c r="I28" s="515"/>
      <c r="J28" s="515"/>
      <c r="K28" s="515"/>
      <c r="L28" s="515"/>
      <c r="M28" s="346"/>
      <c r="N28" s="346" t="s">
        <v>497</v>
      </c>
      <c r="O28" s="526"/>
      <c r="P28" s="527"/>
      <c r="Q28" s="514"/>
      <c r="R28" s="515"/>
      <c r="S28" s="515"/>
      <c r="T28" s="515"/>
      <c r="U28" s="515"/>
      <c r="V28" s="515"/>
      <c r="W28" s="521"/>
    </row>
    <row r="29" spans="2:23" s="1" customFormat="1" ht="17.100000000000001" customHeight="1">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c r="B30" s="106" t="s">
        <v>498</v>
      </c>
      <c r="C30" s="108"/>
      <c r="D30" s="530"/>
      <c r="E30" s="531"/>
      <c r="F30" s="514"/>
      <c r="G30" s="515"/>
      <c r="H30" s="515"/>
      <c r="I30" s="515"/>
      <c r="J30" s="515"/>
      <c r="K30" s="515"/>
      <c r="L30" s="515"/>
      <c r="M30" s="106" t="s">
        <v>498</v>
      </c>
      <c r="N30" s="108"/>
      <c r="O30" s="530"/>
      <c r="P30" s="531"/>
      <c r="Q30" s="514"/>
      <c r="R30" s="515"/>
      <c r="S30" s="515"/>
      <c r="T30" s="515"/>
      <c r="U30" s="515"/>
      <c r="V30" s="515"/>
      <c r="W30" s="521"/>
    </row>
    <row r="31" spans="2:23" s="1" customFormat="1" ht="17.100000000000001" customHeight="1">
      <c r="B31" s="106" t="s">
        <v>499</v>
      </c>
      <c r="C31" s="108"/>
      <c r="D31" s="530"/>
      <c r="E31" s="531"/>
      <c r="F31" s="514"/>
      <c r="G31" s="515"/>
      <c r="H31" s="515"/>
      <c r="I31" s="515"/>
      <c r="J31" s="515"/>
      <c r="K31" s="515"/>
      <c r="L31" s="515"/>
      <c r="M31" s="106" t="s">
        <v>499</v>
      </c>
      <c r="N31" s="108"/>
      <c r="O31" s="530"/>
      <c r="P31" s="531"/>
      <c r="Q31" s="514"/>
      <c r="R31" s="515"/>
      <c r="S31" s="515"/>
      <c r="T31" s="515"/>
      <c r="U31" s="515"/>
      <c r="V31" s="515"/>
      <c r="W31" s="521"/>
    </row>
    <row r="32" spans="2:23" s="1" customFormat="1" ht="17.100000000000001" customHeight="1">
      <c r="B32" s="91" t="s">
        <v>500</v>
      </c>
      <c r="C32" s="532" t="s">
        <v>400</v>
      </c>
      <c r="D32" s="533"/>
      <c r="E32" s="534"/>
      <c r="F32" s="514"/>
      <c r="G32" s="515"/>
      <c r="H32" s="515"/>
      <c r="I32" s="515"/>
      <c r="J32" s="515"/>
      <c r="K32" s="515"/>
      <c r="L32" s="515"/>
      <c r="M32" s="91" t="s">
        <v>500</v>
      </c>
      <c r="N32" s="532" t="s">
        <v>400</v>
      </c>
      <c r="O32" s="533"/>
      <c r="P32" s="71"/>
      <c r="Q32" s="514"/>
      <c r="R32" s="515"/>
      <c r="S32" s="515"/>
      <c r="T32" s="515"/>
      <c r="U32" s="515"/>
      <c r="V32" s="515"/>
      <c r="W32" s="521"/>
    </row>
    <row r="33" spans="2:23" s="1" customFormat="1" ht="17.100000000000001" customHeight="1">
      <c r="B33" s="94"/>
      <c r="C33" s="532" t="s">
        <v>401</v>
      </c>
      <c r="D33" s="533"/>
      <c r="E33" s="71"/>
      <c r="F33" s="535"/>
      <c r="G33" s="536"/>
      <c r="H33" s="536"/>
      <c r="I33" s="536"/>
      <c r="J33" s="536"/>
      <c r="K33" s="536"/>
      <c r="L33" s="536"/>
      <c r="M33" s="94"/>
      <c r="N33" s="532" t="s">
        <v>401</v>
      </c>
      <c r="O33" s="533"/>
      <c r="P33" s="555"/>
      <c r="Q33" s="535"/>
      <c r="R33" s="536"/>
      <c r="S33" s="536"/>
      <c r="T33" s="536"/>
      <c r="U33" s="536"/>
      <c r="V33" s="536"/>
      <c r="W33" s="537"/>
    </row>
    <row r="34" spans="2:23" s="1" customFormat="1" ht="17.100000000000001" customHeight="1">
      <c r="B34" s="106" t="s">
        <v>391</v>
      </c>
      <c r="C34" s="107"/>
      <c r="D34" s="108"/>
      <c r="E34" s="83"/>
      <c r="F34" s="538"/>
      <c r="G34" s="538"/>
      <c r="H34" s="538"/>
      <c r="I34" s="538"/>
      <c r="J34" s="538"/>
      <c r="K34" s="538"/>
      <c r="L34" s="539"/>
      <c r="M34" s="106" t="s">
        <v>391</v>
      </c>
      <c r="N34" s="107"/>
      <c r="O34" s="108"/>
      <c r="P34" s="83"/>
      <c r="Q34" s="538"/>
      <c r="R34" s="538"/>
      <c r="S34" s="538"/>
      <c r="T34" s="538"/>
      <c r="U34" s="538"/>
      <c r="V34" s="538"/>
      <c r="W34" s="539"/>
    </row>
    <row r="35" spans="2:23" s="1" customFormat="1" ht="17.100000000000001" customHeight="1">
      <c r="B35" s="106" t="s">
        <v>502</v>
      </c>
      <c r="C35" s="107"/>
      <c r="D35" s="108"/>
      <c r="E35" s="540"/>
      <c r="F35" s="541"/>
      <c r="G35" s="541"/>
      <c r="H35" s="541"/>
      <c r="I35" s="541"/>
      <c r="J35" s="541"/>
      <c r="K35" s="541"/>
      <c r="L35" s="542"/>
      <c r="M35" s="106" t="s">
        <v>502</v>
      </c>
      <c r="N35" s="107"/>
      <c r="O35" s="108"/>
      <c r="P35" s="540"/>
      <c r="Q35" s="541"/>
      <c r="R35" s="541"/>
      <c r="S35" s="541"/>
      <c r="T35" s="541"/>
      <c r="U35" s="541"/>
      <c r="V35" s="541"/>
      <c r="W35" s="542"/>
    </row>
    <row r="36" spans="2:23" s="1" customFormat="1" ht="17.100000000000001" customHeight="1">
      <c r="B36" s="106" t="s">
        <v>504</v>
      </c>
      <c r="C36" s="107"/>
      <c r="D36" s="108"/>
      <c r="E36" s="540"/>
      <c r="F36" s="541"/>
      <c r="G36" s="541"/>
      <c r="H36" s="543"/>
      <c r="I36" s="543"/>
      <c r="J36" s="543"/>
      <c r="K36" s="543"/>
      <c r="L36" s="544"/>
      <c r="M36" s="106" t="s">
        <v>504</v>
      </c>
      <c r="N36" s="107"/>
      <c r="O36" s="108"/>
      <c r="P36" s="540"/>
      <c r="Q36" s="541"/>
      <c r="R36" s="541"/>
      <c r="S36" s="543"/>
      <c r="T36" s="543"/>
      <c r="U36" s="543"/>
      <c r="V36" s="543"/>
      <c r="W36" s="544"/>
    </row>
    <row r="37" spans="2:23" s="1" customFormat="1" ht="17.100000000000001" customHeight="1">
      <c r="B37" s="106" t="s">
        <v>506</v>
      </c>
      <c r="C37" s="107"/>
      <c r="D37" s="108"/>
      <c r="E37" s="540"/>
      <c r="F37" s="541"/>
      <c r="G37" s="541"/>
      <c r="H37" s="545" t="s">
        <v>507</v>
      </c>
      <c r="I37" s="546"/>
      <c r="J37" s="547"/>
      <c r="K37" s="548"/>
      <c r="L37" s="549"/>
      <c r="M37" s="106" t="s">
        <v>506</v>
      </c>
      <c r="N37" s="107"/>
      <c r="O37" s="108"/>
      <c r="P37" s="540"/>
      <c r="Q37" s="541"/>
      <c r="R37" s="541"/>
      <c r="S37" s="545" t="s">
        <v>507</v>
      </c>
      <c r="T37" s="546"/>
      <c r="U37" s="547"/>
      <c r="V37" s="548"/>
      <c r="W37" s="549"/>
    </row>
    <row r="38" spans="2:23" s="1" customFormat="1" ht="17.100000000000001" customHeight="1">
      <c r="B38" s="94" t="s">
        <v>508</v>
      </c>
      <c r="C38" s="95"/>
      <c r="D38" s="550"/>
      <c r="E38" s="551"/>
      <c r="F38" s="551"/>
      <c r="G38" s="551"/>
      <c r="H38" s="551"/>
      <c r="I38" s="551"/>
      <c r="J38" s="551"/>
      <c r="K38" s="551"/>
      <c r="L38" s="552"/>
      <c r="M38" s="94" t="s">
        <v>508</v>
      </c>
      <c r="N38" s="95"/>
      <c r="O38" s="550"/>
      <c r="P38" s="551"/>
      <c r="Q38" s="551"/>
      <c r="R38" s="551"/>
      <c r="S38" s="551"/>
      <c r="T38" s="551"/>
      <c r="U38" s="551"/>
      <c r="V38" s="551"/>
      <c r="W38" s="552"/>
    </row>
    <row r="39" spans="2:23" ht="15" customHeight="1">
      <c r="B39" s="3"/>
      <c r="C39" s="556" t="s">
        <v>510</v>
      </c>
      <c r="D39" s="557"/>
      <c r="E39" s="557"/>
      <c r="F39" s="557"/>
      <c r="G39" s="557"/>
      <c r="H39" s="557"/>
      <c r="I39" s="557"/>
      <c r="J39" s="557"/>
      <c r="K39" s="557"/>
      <c r="L39" s="557"/>
      <c r="M39" s="3"/>
      <c r="N39" s="558" t="s">
        <v>511</v>
      </c>
      <c r="O39" s="3"/>
      <c r="P39" s="3"/>
      <c r="Q39" s="3"/>
      <c r="R39" s="3"/>
      <c r="S39" s="3"/>
      <c r="T39" s="3"/>
      <c r="U39" s="3"/>
      <c r="V39" s="3"/>
      <c r="W39" s="3"/>
    </row>
    <row r="40" spans="2:23" ht="15" customHeight="1">
      <c r="B40" s="3"/>
      <c r="C40" s="559"/>
      <c r="D40" s="559"/>
      <c r="E40" s="559"/>
      <c r="F40" s="559"/>
      <c r="G40" s="559"/>
      <c r="H40" s="559"/>
      <c r="I40" s="559"/>
      <c r="J40" s="559"/>
      <c r="K40" s="559"/>
      <c r="L40" s="559"/>
      <c r="M40" s="3"/>
      <c r="N40" s="558" t="s">
        <v>512</v>
      </c>
      <c r="O40" s="3"/>
      <c r="P40" s="3"/>
      <c r="Q40" s="3"/>
      <c r="R40" s="3"/>
      <c r="S40" s="3"/>
      <c r="T40" s="3"/>
      <c r="U40" s="3"/>
      <c r="V40" s="3"/>
      <c r="W40" s="3"/>
    </row>
    <row r="41" spans="2:23" ht="15" customHeight="1">
      <c r="C41" s="558" t="s">
        <v>513</v>
      </c>
      <c r="N41" s="67" t="s">
        <v>514</v>
      </c>
      <c r="O41" s="560"/>
      <c r="P41" s="560"/>
      <c r="Q41" s="560"/>
      <c r="R41" s="560"/>
      <c r="S41" s="560"/>
      <c r="T41" s="560"/>
      <c r="U41" s="560"/>
      <c r="V41" s="560"/>
    </row>
    <row r="42" spans="2:23" ht="15" customHeight="1">
      <c r="C42" s="558" t="s">
        <v>515</v>
      </c>
      <c r="N42" s="67" t="s">
        <v>516</v>
      </c>
      <c r="O42" s="560"/>
      <c r="P42" s="560"/>
      <c r="Q42" s="560"/>
      <c r="R42" s="560"/>
      <c r="S42" s="560"/>
      <c r="T42" s="560"/>
      <c r="U42" s="560"/>
      <c r="V42" s="560"/>
    </row>
    <row r="43" spans="2:23">
      <c r="C43" s="67" t="s">
        <v>517</v>
      </c>
      <c r="N43" s="67" t="s">
        <v>518</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96E1900B-9843-48CB-B724-86D10272CF2D}">
      <formula1>INDIRECT(D13)</formula1>
    </dataValidation>
    <dataValidation type="list" allowBlank="1" showInputMessage="1" showErrorMessage="1" sqref="D28:E29 D11:E12 O11:P12 O28:P29" xr:uid="{02BE9598-209F-4EE1-816C-596722CBEF06}">
      <formula1>INDIRECT(D9)</formula1>
    </dataValidation>
    <dataValidation type="list" allowBlank="1" showInputMessage="1" showErrorMessage="1" sqref="E32:E33 E15:E16 P32:P33 P15:P16" xr:uid="{9E26EBA2-EEF9-4394-AE37-9F5F7FFA4608}">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D3B91-B255-47BB-807F-970D24E4B8D0}">
  <dimension ref="B1:Y43"/>
  <sheetViews>
    <sheetView showGridLines="0" showZeros="0" view="pageBreakPreview" zoomScale="85" zoomScaleNormal="100" zoomScaleSheetLayoutView="85"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83" t="s">
        <v>489</v>
      </c>
      <c r="C2" s="283"/>
      <c r="D2" s="283"/>
      <c r="E2" s="283"/>
      <c r="F2" s="283"/>
      <c r="G2" s="283"/>
      <c r="H2" s="283"/>
      <c r="I2" s="283"/>
      <c r="J2" s="283"/>
      <c r="K2" s="283"/>
      <c r="L2" s="283"/>
      <c r="M2" s="283"/>
      <c r="N2" s="283"/>
      <c r="O2" s="283"/>
      <c r="P2" s="283"/>
      <c r="Q2" s="283"/>
      <c r="R2" s="283"/>
      <c r="S2" s="283"/>
      <c r="T2" s="283"/>
      <c r="U2" s="283"/>
      <c r="V2" s="283"/>
      <c r="W2" s="283"/>
      <c r="Y2" s="326" t="s">
        <v>318</v>
      </c>
    </row>
    <row r="3" spans="2:25" s="1" customFormat="1" ht="20.100000000000001" customHeight="1">
      <c r="B3" s="501" t="s">
        <v>8</v>
      </c>
      <c r="C3" s="501"/>
      <c r="D3" s="502" t="s">
        <v>292</v>
      </c>
      <c r="E3" s="502"/>
      <c r="F3" s="502"/>
      <c r="G3" s="502"/>
      <c r="H3" s="287" t="s">
        <v>9</v>
      </c>
      <c r="I3" s="287"/>
      <c r="J3" s="503" t="s">
        <v>294</v>
      </c>
      <c r="K3" s="503"/>
      <c r="L3" s="503"/>
      <c r="M3" s="118" t="s">
        <v>490</v>
      </c>
      <c r="N3" s="118"/>
      <c r="O3" s="118"/>
      <c r="P3" s="473" t="s">
        <v>310</v>
      </c>
      <c r="Q3" s="473"/>
      <c r="R3" s="473"/>
      <c r="S3" s="91" t="s">
        <v>375</v>
      </c>
      <c r="T3" s="93"/>
      <c r="U3" s="504">
        <v>44861</v>
      </c>
      <c r="V3" s="505"/>
      <c r="W3" s="506"/>
      <c r="Y3" s="326" t="s">
        <v>323</v>
      </c>
    </row>
    <row r="4" spans="2:25" s="1" customFormat="1" ht="20.100000000000001" customHeight="1">
      <c r="B4" s="507" t="s">
        <v>0</v>
      </c>
      <c r="C4" s="507"/>
      <c r="D4" s="508" t="s">
        <v>293</v>
      </c>
      <c r="E4" s="508"/>
      <c r="F4" s="508"/>
      <c r="G4" s="508"/>
      <c r="H4" s="309" t="s">
        <v>1</v>
      </c>
      <c r="I4" s="309"/>
      <c r="J4" s="503" t="s">
        <v>295</v>
      </c>
      <c r="K4" s="503"/>
      <c r="L4" s="503"/>
      <c r="M4" s="118" t="s">
        <v>491</v>
      </c>
      <c r="N4" s="118"/>
      <c r="O4" s="118"/>
      <c r="P4" s="473" t="s">
        <v>334</v>
      </c>
      <c r="Q4" s="473"/>
      <c r="R4" s="473"/>
      <c r="S4" s="338"/>
      <c r="T4" s="339"/>
      <c r="U4" s="509"/>
      <c r="V4" s="510"/>
      <c r="W4" s="511"/>
      <c r="Y4" s="326" t="s">
        <v>327</v>
      </c>
    </row>
    <row r="5" spans="2:25" s="1" customFormat="1" ht="20.100000000000001" customHeight="1">
      <c r="B5" s="362" t="s">
        <v>492</v>
      </c>
      <c r="C5" s="359" t="s">
        <v>493</v>
      </c>
      <c r="D5" s="512">
        <v>10</v>
      </c>
      <c r="E5" s="513"/>
      <c r="F5" s="514"/>
      <c r="G5" s="515"/>
      <c r="H5" s="515"/>
      <c r="I5" s="515"/>
      <c r="J5" s="515"/>
      <c r="K5" s="515"/>
      <c r="L5" s="515"/>
      <c r="M5" s="294" t="s">
        <v>492</v>
      </c>
      <c r="N5" s="347" t="s">
        <v>493</v>
      </c>
      <c r="O5" s="512">
        <v>10</v>
      </c>
      <c r="P5" s="513"/>
      <c r="Q5" s="516"/>
      <c r="R5" s="517"/>
      <c r="S5" s="517"/>
      <c r="T5" s="517"/>
      <c r="U5" s="517"/>
      <c r="V5" s="517"/>
      <c r="W5" s="518"/>
      <c r="Y5" s="326" t="s">
        <v>331</v>
      </c>
    </row>
    <row r="6" spans="2:25" s="1" customFormat="1" ht="20.100000000000001" customHeight="1">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c r="B7" s="362"/>
      <c r="C7" s="347" t="s">
        <v>494</v>
      </c>
      <c r="D7" s="522">
        <v>1</v>
      </c>
      <c r="E7" s="523"/>
      <c r="F7" s="514"/>
      <c r="G7" s="515"/>
      <c r="H7" s="515"/>
      <c r="I7" s="515"/>
      <c r="J7" s="515"/>
      <c r="K7" s="515"/>
      <c r="L7" s="515"/>
      <c r="M7" s="362"/>
      <c r="N7" s="347" t="s">
        <v>494</v>
      </c>
      <c r="O7" s="522">
        <v>2</v>
      </c>
      <c r="P7" s="523"/>
      <c r="Q7" s="514"/>
      <c r="R7" s="515"/>
      <c r="S7" s="515"/>
      <c r="T7" s="515"/>
      <c r="U7" s="515"/>
      <c r="V7" s="515"/>
      <c r="W7" s="521"/>
    </row>
    <row r="8" spans="2:25" s="1" customFormat="1" ht="20.100000000000001" customHeight="1">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c r="B9" s="346" t="s">
        <v>495</v>
      </c>
      <c r="C9" s="346" t="s">
        <v>496</v>
      </c>
      <c r="D9" s="526" t="s">
        <v>281</v>
      </c>
      <c r="E9" s="527"/>
      <c r="F9" s="514"/>
      <c r="G9" s="515"/>
      <c r="H9" s="515"/>
      <c r="I9" s="515"/>
      <c r="J9" s="515"/>
      <c r="K9" s="515"/>
      <c r="L9" s="515"/>
      <c r="M9" s="346" t="s">
        <v>495</v>
      </c>
      <c r="N9" s="346" t="s">
        <v>496</v>
      </c>
      <c r="O9" s="526" t="s">
        <v>281</v>
      </c>
      <c r="P9" s="527"/>
      <c r="Q9" s="514"/>
      <c r="R9" s="515"/>
      <c r="S9" s="515"/>
      <c r="T9" s="515"/>
      <c r="U9" s="515"/>
      <c r="V9" s="515"/>
      <c r="W9" s="521"/>
    </row>
    <row r="10" spans="2:25" s="1" customFormat="1" ht="17.100000000000001" customHeight="1">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c r="B11" s="346"/>
      <c r="C11" s="346" t="s">
        <v>497</v>
      </c>
      <c r="D11" s="526" t="s">
        <v>243</v>
      </c>
      <c r="E11" s="527"/>
      <c r="F11" s="514"/>
      <c r="G11" s="515"/>
      <c r="H11" s="515"/>
      <c r="I11" s="515"/>
      <c r="J11" s="515"/>
      <c r="K11" s="515"/>
      <c r="L11" s="515"/>
      <c r="M11" s="346"/>
      <c r="N11" s="346" t="s">
        <v>497</v>
      </c>
      <c r="O11" s="526" t="s">
        <v>244</v>
      </c>
      <c r="P11" s="527"/>
      <c r="Q11" s="514"/>
      <c r="R11" s="515"/>
      <c r="S11" s="515"/>
      <c r="T11" s="515"/>
      <c r="U11" s="515"/>
      <c r="V11" s="515"/>
      <c r="W11" s="521"/>
    </row>
    <row r="12" spans="2:25" s="1" customFormat="1" ht="17.100000000000001" customHeight="1">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c r="B13" s="106" t="s">
        <v>498</v>
      </c>
      <c r="C13" s="108"/>
      <c r="D13" s="530" t="s">
        <v>143</v>
      </c>
      <c r="E13" s="531"/>
      <c r="F13" s="514"/>
      <c r="G13" s="515"/>
      <c r="H13" s="515"/>
      <c r="I13" s="515"/>
      <c r="J13" s="515"/>
      <c r="K13" s="515"/>
      <c r="L13" s="515"/>
      <c r="M13" s="106" t="s">
        <v>498</v>
      </c>
      <c r="N13" s="108"/>
      <c r="O13" s="530" t="s">
        <v>143</v>
      </c>
      <c r="P13" s="531"/>
      <c r="Q13" s="514"/>
      <c r="R13" s="515"/>
      <c r="S13" s="515"/>
      <c r="T13" s="515"/>
      <c r="U13" s="515"/>
      <c r="V13" s="515"/>
      <c r="W13" s="521"/>
    </row>
    <row r="14" spans="2:25" s="1" customFormat="1" ht="17.100000000000001" customHeight="1">
      <c r="B14" s="106" t="s">
        <v>499</v>
      </c>
      <c r="C14" s="108"/>
      <c r="D14" s="530" t="s">
        <v>160</v>
      </c>
      <c r="E14" s="531"/>
      <c r="F14" s="514"/>
      <c r="G14" s="515"/>
      <c r="H14" s="515"/>
      <c r="I14" s="515"/>
      <c r="J14" s="515"/>
      <c r="K14" s="515"/>
      <c r="L14" s="515"/>
      <c r="M14" s="106" t="s">
        <v>499</v>
      </c>
      <c r="N14" s="108"/>
      <c r="O14" s="530" t="s">
        <v>160</v>
      </c>
      <c r="P14" s="531"/>
      <c r="Q14" s="514"/>
      <c r="R14" s="515"/>
      <c r="S14" s="515"/>
      <c r="T14" s="515"/>
      <c r="U14" s="515"/>
      <c r="V14" s="515"/>
      <c r="W14" s="521"/>
    </row>
    <row r="15" spans="2:25" s="1" customFormat="1" ht="17.100000000000001" customHeight="1">
      <c r="B15" s="91" t="s">
        <v>500</v>
      </c>
      <c r="C15" s="532" t="s">
        <v>400</v>
      </c>
      <c r="D15" s="533"/>
      <c r="E15" s="534" t="s">
        <v>291</v>
      </c>
      <c r="F15" s="514"/>
      <c r="G15" s="515"/>
      <c r="H15" s="515"/>
      <c r="I15" s="515"/>
      <c r="J15" s="515"/>
      <c r="K15" s="515"/>
      <c r="L15" s="515"/>
      <c r="M15" s="91" t="s">
        <v>500</v>
      </c>
      <c r="N15" s="532" t="s">
        <v>400</v>
      </c>
      <c r="O15" s="533"/>
      <c r="P15" s="534" t="s">
        <v>291</v>
      </c>
      <c r="Q15" s="514"/>
      <c r="R15" s="515"/>
      <c r="S15" s="515"/>
      <c r="T15" s="515"/>
      <c r="U15" s="515"/>
      <c r="V15" s="515"/>
      <c r="W15" s="521"/>
    </row>
    <row r="16" spans="2:25" s="1" customFormat="1" ht="17.100000000000001" customHeight="1">
      <c r="B16" s="94"/>
      <c r="C16" s="532" t="s">
        <v>401</v>
      </c>
      <c r="D16" s="533"/>
      <c r="E16" s="71" t="s">
        <v>323</v>
      </c>
      <c r="F16" s="535"/>
      <c r="G16" s="536"/>
      <c r="H16" s="536"/>
      <c r="I16" s="536"/>
      <c r="J16" s="536"/>
      <c r="K16" s="536"/>
      <c r="L16" s="536"/>
      <c r="M16" s="94"/>
      <c r="N16" s="532" t="s">
        <v>401</v>
      </c>
      <c r="O16" s="533"/>
      <c r="P16" s="71" t="s">
        <v>323</v>
      </c>
      <c r="Q16" s="535"/>
      <c r="R16" s="536"/>
      <c r="S16" s="536"/>
      <c r="T16" s="536"/>
      <c r="U16" s="536"/>
      <c r="V16" s="536"/>
      <c r="W16" s="537"/>
    </row>
    <row r="17" spans="2:23" s="1" customFormat="1" ht="17.100000000000001" customHeight="1">
      <c r="B17" s="106" t="s">
        <v>391</v>
      </c>
      <c r="C17" s="107"/>
      <c r="D17" s="108"/>
      <c r="E17" s="83" t="s">
        <v>546</v>
      </c>
      <c r="F17" s="538"/>
      <c r="G17" s="538"/>
      <c r="H17" s="538"/>
      <c r="I17" s="538"/>
      <c r="J17" s="538"/>
      <c r="K17" s="538"/>
      <c r="L17" s="539"/>
      <c r="M17" s="106" t="s">
        <v>391</v>
      </c>
      <c r="N17" s="107"/>
      <c r="O17" s="108"/>
      <c r="P17" s="83" t="s">
        <v>520</v>
      </c>
      <c r="Q17" s="538"/>
      <c r="R17" s="538"/>
      <c r="S17" s="538"/>
      <c r="T17" s="538"/>
      <c r="U17" s="538"/>
      <c r="V17" s="538"/>
      <c r="W17" s="539"/>
    </row>
    <row r="18" spans="2:23" s="1" customFormat="1" ht="17.100000000000001" customHeight="1">
      <c r="B18" s="106" t="s">
        <v>502</v>
      </c>
      <c r="C18" s="107"/>
      <c r="D18" s="108"/>
      <c r="E18" s="540" t="s">
        <v>324</v>
      </c>
      <c r="F18" s="541"/>
      <c r="G18" s="541"/>
      <c r="H18" s="541"/>
      <c r="I18" s="541"/>
      <c r="J18" s="541"/>
      <c r="K18" s="541"/>
      <c r="L18" s="542"/>
      <c r="M18" s="106" t="s">
        <v>502</v>
      </c>
      <c r="N18" s="107"/>
      <c r="O18" s="108"/>
      <c r="P18" s="540" t="s">
        <v>324</v>
      </c>
      <c r="Q18" s="541"/>
      <c r="R18" s="541"/>
      <c r="S18" s="541"/>
      <c r="T18" s="541"/>
      <c r="U18" s="541"/>
      <c r="V18" s="541"/>
      <c r="W18" s="542"/>
    </row>
    <row r="19" spans="2:23" s="1" customFormat="1" ht="17.100000000000001" customHeight="1">
      <c r="B19" s="106" t="s">
        <v>504</v>
      </c>
      <c r="C19" s="107"/>
      <c r="D19" s="108"/>
      <c r="E19" s="540" t="s">
        <v>505</v>
      </c>
      <c r="F19" s="541"/>
      <c r="G19" s="541"/>
      <c r="H19" s="543"/>
      <c r="I19" s="543"/>
      <c r="J19" s="543"/>
      <c r="K19" s="543"/>
      <c r="L19" s="544"/>
      <c r="M19" s="106" t="s">
        <v>504</v>
      </c>
      <c r="N19" s="107"/>
      <c r="O19" s="108"/>
      <c r="P19" s="540" t="s">
        <v>505</v>
      </c>
      <c r="Q19" s="541"/>
      <c r="R19" s="541"/>
      <c r="S19" s="543"/>
      <c r="T19" s="543"/>
      <c r="U19" s="543"/>
      <c r="V19" s="543"/>
      <c r="W19" s="544"/>
    </row>
    <row r="20" spans="2:23" s="1" customFormat="1" ht="17.100000000000001" customHeight="1">
      <c r="B20" s="106" t="s">
        <v>506</v>
      </c>
      <c r="C20" s="107"/>
      <c r="D20" s="108"/>
      <c r="E20" s="540" t="s">
        <v>324</v>
      </c>
      <c r="F20" s="541"/>
      <c r="G20" s="541"/>
      <c r="H20" s="545" t="s">
        <v>507</v>
      </c>
      <c r="I20" s="546"/>
      <c r="J20" s="547" t="s">
        <v>505</v>
      </c>
      <c r="K20" s="548"/>
      <c r="L20" s="549"/>
      <c r="M20" s="106" t="s">
        <v>506</v>
      </c>
      <c r="N20" s="107"/>
      <c r="O20" s="108"/>
      <c r="P20" s="540" t="s">
        <v>324</v>
      </c>
      <c r="Q20" s="541"/>
      <c r="R20" s="541"/>
      <c r="S20" s="545" t="s">
        <v>507</v>
      </c>
      <c r="T20" s="546"/>
      <c r="U20" s="547" t="s">
        <v>505</v>
      </c>
      <c r="V20" s="548"/>
      <c r="W20" s="549"/>
    </row>
    <row r="21" spans="2:23" s="1" customFormat="1" ht="17.100000000000001" customHeight="1">
      <c r="B21" s="106" t="s">
        <v>508</v>
      </c>
      <c r="C21" s="107"/>
      <c r="D21" s="550" t="s">
        <v>533</v>
      </c>
      <c r="E21" s="551"/>
      <c r="F21" s="551"/>
      <c r="G21" s="551"/>
      <c r="H21" s="551"/>
      <c r="I21" s="551"/>
      <c r="J21" s="551"/>
      <c r="K21" s="551"/>
      <c r="L21" s="552"/>
      <c r="M21" s="553" t="s">
        <v>508</v>
      </c>
      <c r="N21" s="554"/>
      <c r="O21" s="550" t="s">
        <v>533</v>
      </c>
      <c r="P21" s="551"/>
      <c r="Q21" s="551"/>
      <c r="R21" s="551"/>
      <c r="S21" s="551"/>
      <c r="T21" s="551"/>
      <c r="U21" s="551"/>
      <c r="V21" s="551"/>
      <c r="W21" s="552"/>
    </row>
    <row r="22" spans="2:23" s="1" customFormat="1" ht="20.100000000000001" customHeight="1">
      <c r="B22" s="362" t="s">
        <v>492</v>
      </c>
      <c r="C22" s="359" t="s">
        <v>493</v>
      </c>
      <c r="D22" s="512"/>
      <c r="E22" s="513"/>
      <c r="F22" s="514"/>
      <c r="G22" s="515"/>
      <c r="H22" s="515"/>
      <c r="I22" s="515"/>
      <c r="J22" s="515"/>
      <c r="K22" s="515"/>
      <c r="L22" s="515"/>
      <c r="M22" s="362" t="s">
        <v>492</v>
      </c>
      <c r="N22" s="359" t="s">
        <v>493</v>
      </c>
      <c r="O22" s="512"/>
      <c r="P22" s="513"/>
      <c r="Q22" s="514"/>
      <c r="R22" s="515"/>
      <c r="S22" s="515"/>
      <c r="T22" s="515"/>
      <c r="U22" s="515"/>
      <c r="V22" s="515"/>
      <c r="W22" s="521"/>
    </row>
    <row r="23" spans="2:23" s="1" customFormat="1" ht="20.100000000000001" customHeight="1">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c r="B24" s="362"/>
      <c r="C24" s="347" t="s">
        <v>494</v>
      </c>
      <c r="D24" s="522"/>
      <c r="E24" s="523"/>
      <c r="F24" s="514"/>
      <c r="G24" s="515"/>
      <c r="H24" s="515"/>
      <c r="I24" s="515"/>
      <c r="J24" s="515"/>
      <c r="K24" s="515"/>
      <c r="L24" s="515"/>
      <c r="M24" s="362"/>
      <c r="N24" s="347" t="s">
        <v>494</v>
      </c>
      <c r="O24" s="522"/>
      <c r="P24" s="523"/>
      <c r="Q24" s="514"/>
      <c r="R24" s="515"/>
      <c r="S24" s="515"/>
      <c r="T24" s="515"/>
      <c r="U24" s="515"/>
      <c r="V24" s="515"/>
      <c r="W24" s="521"/>
    </row>
    <row r="25" spans="2:23" s="1" customFormat="1" ht="20.100000000000001" customHeight="1">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c r="B26" s="346" t="s">
        <v>495</v>
      </c>
      <c r="C26" s="346" t="s">
        <v>496</v>
      </c>
      <c r="D26" s="526"/>
      <c r="E26" s="527"/>
      <c r="F26" s="514"/>
      <c r="G26" s="515"/>
      <c r="H26" s="515"/>
      <c r="I26" s="515"/>
      <c r="J26" s="515"/>
      <c r="K26" s="515"/>
      <c r="L26" s="515"/>
      <c r="M26" s="346" t="s">
        <v>495</v>
      </c>
      <c r="N26" s="346" t="s">
        <v>496</v>
      </c>
      <c r="O26" s="526"/>
      <c r="P26" s="527"/>
      <c r="Q26" s="514"/>
      <c r="R26" s="515"/>
      <c r="S26" s="515"/>
      <c r="T26" s="515"/>
      <c r="U26" s="515"/>
      <c r="V26" s="515"/>
      <c r="W26" s="521"/>
    </row>
    <row r="27" spans="2:23" s="1" customFormat="1" ht="17.100000000000001" customHeight="1">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c r="B28" s="346"/>
      <c r="C28" s="346" t="s">
        <v>497</v>
      </c>
      <c r="D28" s="526"/>
      <c r="E28" s="527"/>
      <c r="F28" s="514"/>
      <c r="G28" s="515"/>
      <c r="H28" s="515"/>
      <c r="I28" s="515"/>
      <c r="J28" s="515"/>
      <c r="K28" s="515"/>
      <c r="L28" s="515"/>
      <c r="M28" s="346"/>
      <c r="N28" s="346" t="s">
        <v>497</v>
      </c>
      <c r="O28" s="526"/>
      <c r="P28" s="527"/>
      <c r="Q28" s="514"/>
      <c r="R28" s="515"/>
      <c r="S28" s="515"/>
      <c r="T28" s="515"/>
      <c r="U28" s="515"/>
      <c r="V28" s="515"/>
      <c r="W28" s="521"/>
    </row>
    <row r="29" spans="2:23" s="1" customFormat="1" ht="17.100000000000001" customHeight="1">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c r="B30" s="106" t="s">
        <v>498</v>
      </c>
      <c r="C30" s="108"/>
      <c r="D30" s="530"/>
      <c r="E30" s="531"/>
      <c r="F30" s="514"/>
      <c r="G30" s="515"/>
      <c r="H30" s="515"/>
      <c r="I30" s="515"/>
      <c r="J30" s="515"/>
      <c r="K30" s="515"/>
      <c r="L30" s="515"/>
      <c r="M30" s="106" t="s">
        <v>498</v>
      </c>
      <c r="N30" s="108"/>
      <c r="O30" s="530"/>
      <c r="P30" s="531"/>
      <c r="Q30" s="514"/>
      <c r="R30" s="515"/>
      <c r="S30" s="515"/>
      <c r="T30" s="515"/>
      <c r="U30" s="515"/>
      <c r="V30" s="515"/>
      <c r="W30" s="521"/>
    </row>
    <row r="31" spans="2:23" s="1" customFormat="1" ht="17.100000000000001" customHeight="1">
      <c r="B31" s="106" t="s">
        <v>499</v>
      </c>
      <c r="C31" s="108"/>
      <c r="D31" s="530"/>
      <c r="E31" s="531"/>
      <c r="F31" s="514"/>
      <c r="G31" s="515"/>
      <c r="H31" s="515"/>
      <c r="I31" s="515"/>
      <c r="J31" s="515"/>
      <c r="K31" s="515"/>
      <c r="L31" s="515"/>
      <c r="M31" s="106" t="s">
        <v>499</v>
      </c>
      <c r="N31" s="108"/>
      <c r="O31" s="530"/>
      <c r="P31" s="531"/>
      <c r="Q31" s="514"/>
      <c r="R31" s="515"/>
      <c r="S31" s="515"/>
      <c r="T31" s="515"/>
      <c r="U31" s="515"/>
      <c r="V31" s="515"/>
      <c r="W31" s="521"/>
    </row>
    <row r="32" spans="2:23" s="1" customFormat="1" ht="17.100000000000001" customHeight="1">
      <c r="B32" s="91" t="s">
        <v>500</v>
      </c>
      <c r="C32" s="532" t="s">
        <v>400</v>
      </c>
      <c r="D32" s="533"/>
      <c r="E32" s="534"/>
      <c r="F32" s="514"/>
      <c r="G32" s="515"/>
      <c r="H32" s="515"/>
      <c r="I32" s="515"/>
      <c r="J32" s="515"/>
      <c r="K32" s="515"/>
      <c r="L32" s="515"/>
      <c r="M32" s="91" t="s">
        <v>500</v>
      </c>
      <c r="N32" s="532" t="s">
        <v>400</v>
      </c>
      <c r="O32" s="533"/>
      <c r="P32" s="71"/>
      <c r="Q32" s="514"/>
      <c r="R32" s="515"/>
      <c r="S32" s="515"/>
      <c r="T32" s="515"/>
      <c r="U32" s="515"/>
      <c r="V32" s="515"/>
      <c r="W32" s="521"/>
    </row>
    <row r="33" spans="2:23" s="1" customFormat="1" ht="17.100000000000001" customHeight="1">
      <c r="B33" s="94"/>
      <c r="C33" s="532" t="s">
        <v>401</v>
      </c>
      <c r="D33" s="533"/>
      <c r="E33" s="71"/>
      <c r="F33" s="535"/>
      <c r="G33" s="536"/>
      <c r="H33" s="536"/>
      <c r="I33" s="536"/>
      <c r="J33" s="536"/>
      <c r="K33" s="536"/>
      <c r="L33" s="536"/>
      <c r="M33" s="94"/>
      <c r="N33" s="532" t="s">
        <v>401</v>
      </c>
      <c r="O33" s="533"/>
      <c r="P33" s="555"/>
      <c r="Q33" s="535"/>
      <c r="R33" s="536"/>
      <c r="S33" s="536"/>
      <c r="T33" s="536"/>
      <c r="U33" s="536"/>
      <c r="V33" s="536"/>
      <c r="W33" s="537"/>
    </row>
    <row r="34" spans="2:23" s="1" customFormat="1" ht="17.100000000000001" customHeight="1">
      <c r="B34" s="106" t="s">
        <v>391</v>
      </c>
      <c r="C34" s="107"/>
      <c r="D34" s="108"/>
      <c r="E34" s="83"/>
      <c r="F34" s="538"/>
      <c r="G34" s="538"/>
      <c r="H34" s="538"/>
      <c r="I34" s="538"/>
      <c r="J34" s="538"/>
      <c r="K34" s="538"/>
      <c r="L34" s="539"/>
      <c r="M34" s="106" t="s">
        <v>391</v>
      </c>
      <c r="N34" s="107"/>
      <c r="O34" s="108"/>
      <c r="P34" s="83"/>
      <c r="Q34" s="538"/>
      <c r="R34" s="538"/>
      <c r="S34" s="538"/>
      <c r="T34" s="538"/>
      <c r="U34" s="538"/>
      <c r="V34" s="538"/>
      <c r="W34" s="539"/>
    </row>
    <row r="35" spans="2:23" s="1" customFormat="1" ht="17.100000000000001" customHeight="1">
      <c r="B35" s="106" t="s">
        <v>502</v>
      </c>
      <c r="C35" s="107"/>
      <c r="D35" s="108"/>
      <c r="E35" s="540"/>
      <c r="F35" s="541"/>
      <c r="G35" s="541"/>
      <c r="H35" s="541"/>
      <c r="I35" s="541"/>
      <c r="J35" s="541"/>
      <c r="K35" s="541"/>
      <c r="L35" s="542"/>
      <c r="M35" s="106" t="s">
        <v>502</v>
      </c>
      <c r="N35" s="107"/>
      <c r="O35" s="108"/>
      <c r="P35" s="540"/>
      <c r="Q35" s="541"/>
      <c r="R35" s="541"/>
      <c r="S35" s="541"/>
      <c r="T35" s="541"/>
      <c r="U35" s="541"/>
      <c r="V35" s="541"/>
      <c r="W35" s="542"/>
    </row>
    <row r="36" spans="2:23" s="1" customFormat="1" ht="17.100000000000001" customHeight="1">
      <c r="B36" s="106" t="s">
        <v>504</v>
      </c>
      <c r="C36" s="107"/>
      <c r="D36" s="108"/>
      <c r="E36" s="540"/>
      <c r="F36" s="541"/>
      <c r="G36" s="541"/>
      <c r="H36" s="543"/>
      <c r="I36" s="543"/>
      <c r="J36" s="543"/>
      <c r="K36" s="543"/>
      <c r="L36" s="544"/>
      <c r="M36" s="106" t="s">
        <v>504</v>
      </c>
      <c r="N36" s="107"/>
      <c r="O36" s="108"/>
      <c r="P36" s="540"/>
      <c r="Q36" s="541"/>
      <c r="R36" s="541"/>
      <c r="S36" s="543"/>
      <c r="T36" s="543"/>
      <c r="U36" s="543"/>
      <c r="V36" s="543"/>
      <c r="W36" s="544"/>
    </row>
    <row r="37" spans="2:23" s="1" customFormat="1" ht="17.100000000000001" customHeight="1">
      <c r="B37" s="106" t="s">
        <v>506</v>
      </c>
      <c r="C37" s="107"/>
      <c r="D37" s="108"/>
      <c r="E37" s="540"/>
      <c r="F37" s="541"/>
      <c r="G37" s="541"/>
      <c r="H37" s="545" t="s">
        <v>507</v>
      </c>
      <c r="I37" s="546"/>
      <c r="J37" s="547"/>
      <c r="K37" s="548"/>
      <c r="L37" s="549"/>
      <c r="M37" s="106" t="s">
        <v>506</v>
      </c>
      <c r="N37" s="107"/>
      <c r="O37" s="108"/>
      <c r="P37" s="540"/>
      <c r="Q37" s="541"/>
      <c r="R37" s="541"/>
      <c r="S37" s="545" t="s">
        <v>507</v>
      </c>
      <c r="T37" s="546"/>
      <c r="U37" s="547"/>
      <c r="V37" s="548"/>
      <c r="W37" s="549"/>
    </row>
    <row r="38" spans="2:23" s="1" customFormat="1" ht="17.100000000000001" customHeight="1">
      <c r="B38" s="94" t="s">
        <v>508</v>
      </c>
      <c r="C38" s="95"/>
      <c r="D38" s="550"/>
      <c r="E38" s="551"/>
      <c r="F38" s="551"/>
      <c r="G38" s="551"/>
      <c r="H38" s="551"/>
      <c r="I38" s="551"/>
      <c r="J38" s="551"/>
      <c r="K38" s="551"/>
      <c r="L38" s="552"/>
      <c r="M38" s="94" t="s">
        <v>508</v>
      </c>
      <c r="N38" s="95"/>
      <c r="O38" s="550"/>
      <c r="P38" s="551"/>
      <c r="Q38" s="551"/>
      <c r="R38" s="551"/>
      <c r="S38" s="551"/>
      <c r="T38" s="551"/>
      <c r="U38" s="551"/>
      <c r="V38" s="551"/>
      <c r="W38" s="552"/>
    </row>
    <row r="39" spans="2:23" ht="15" customHeight="1">
      <c r="B39" s="3"/>
      <c r="C39" s="556" t="s">
        <v>510</v>
      </c>
      <c r="D39" s="557"/>
      <c r="E39" s="557"/>
      <c r="F39" s="557"/>
      <c r="G39" s="557"/>
      <c r="H39" s="557"/>
      <c r="I39" s="557"/>
      <c r="J39" s="557"/>
      <c r="K39" s="557"/>
      <c r="L39" s="557"/>
      <c r="M39" s="3"/>
      <c r="N39" s="558" t="s">
        <v>511</v>
      </c>
      <c r="O39" s="3"/>
      <c r="P39" s="3"/>
      <c r="Q39" s="3"/>
      <c r="R39" s="3"/>
      <c r="S39" s="3"/>
      <c r="T39" s="3"/>
      <c r="U39" s="3"/>
      <c r="V39" s="3"/>
      <c r="W39" s="3"/>
    </row>
    <row r="40" spans="2:23" ht="15" customHeight="1">
      <c r="B40" s="3"/>
      <c r="C40" s="559"/>
      <c r="D40" s="559"/>
      <c r="E40" s="559"/>
      <c r="F40" s="559"/>
      <c r="G40" s="559"/>
      <c r="H40" s="559"/>
      <c r="I40" s="559"/>
      <c r="J40" s="559"/>
      <c r="K40" s="559"/>
      <c r="L40" s="559"/>
      <c r="M40" s="3"/>
      <c r="N40" s="558" t="s">
        <v>512</v>
      </c>
      <c r="O40" s="3"/>
      <c r="P40" s="3"/>
      <c r="Q40" s="3"/>
      <c r="R40" s="3"/>
      <c r="S40" s="3"/>
      <c r="T40" s="3"/>
      <c r="U40" s="3"/>
      <c r="V40" s="3"/>
      <c r="W40" s="3"/>
    </row>
    <row r="41" spans="2:23" ht="15" customHeight="1">
      <c r="C41" s="558" t="s">
        <v>513</v>
      </c>
      <c r="N41" s="67" t="s">
        <v>514</v>
      </c>
      <c r="O41" s="560"/>
      <c r="P41" s="560"/>
      <c r="Q41" s="560"/>
      <c r="R41" s="560"/>
      <c r="S41" s="560"/>
      <c r="T41" s="560"/>
      <c r="U41" s="560"/>
      <c r="V41" s="560"/>
    </row>
    <row r="42" spans="2:23" ht="15" customHeight="1">
      <c r="C42" s="558" t="s">
        <v>515</v>
      </c>
      <c r="N42" s="67" t="s">
        <v>516</v>
      </c>
      <c r="O42" s="560"/>
      <c r="P42" s="560"/>
      <c r="Q42" s="560"/>
      <c r="R42" s="560"/>
      <c r="S42" s="560"/>
      <c r="T42" s="560"/>
      <c r="U42" s="560"/>
      <c r="V42" s="560"/>
    </row>
    <row r="43" spans="2:23">
      <c r="C43" s="67" t="s">
        <v>517</v>
      </c>
      <c r="N43" s="67" t="s">
        <v>518</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5BB4CB42-468A-49E7-8885-D66D0EA2D9A3}">
      <formula1>INDIRECT(D13)</formula1>
    </dataValidation>
    <dataValidation type="list" allowBlank="1" showInputMessage="1" showErrorMessage="1" sqref="D28:E29 D11:E12 O11:P12 O28:P29" xr:uid="{A7C79DB0-4415-4AF3-983A-CD10AD863215}">
      <formula1>INDIRECT(D9)</formula1>
    </dataValidation>
    <dataValidation type="list" allowBlank="1" showInputMessage="1" showErrorMessage="1" sqref="E32:E33 E15:E16 P32:P33 P15:P16" xr:uid="{8B4200BE-3EF3-4A93-BE75-FE5B81BA24FD}">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824AD-A0FA-4C9D-8B10-04C12BC43347}">
  <dimension ref="B1:Y43"/>
  <sheetViews>
    <sheetView showGridLines="0" showZeros="0" view="pageBreakPreview" zoomScale="85" zoomScaleNormal="100" zoomScaleSheetLayoutView="85"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83" t="s">
        <v>489</v>
      </c>
      <c r="C2" s="283"/>
      <c r="D2" s="283"/>
      <c r="E2" s="283"/>
      <c r="F2" s="283"/>
      <c r="G2" s="283"/>
      <c r="H2" s="283"/>
      <c r="I2" s="283"/>
      <c r="J2" s="283"/>
      <c r="K2" s="283"/>
      <c r="L2" s="283"/>
      <c r="M2" s="283"/>
      <c r="N2" s="283"/>
      <c r="O2" s="283"/>
      <c r="P2" s="283"/>
      <c r="Q2" s="283"/>
      <c r="R2" s="283"/>
      <c r="S2" s="283"/>
      <c r="T2" s="283"/>
      <c r="U2" s="283"/>
      <c r="V2" s="283"/>
      <c r="W2" s="283"/>
      <c r="Y2" s="326" t="s">
        <v>318</v>
      </c>
    </row>
    <row r="3" spans="2:25" s="1" customFormat="1" ht="20.100000000000001" customHeight="1">
      <c r="B3" s="501" t="s">
        <v>8</v>
      </c>
      <c r="C3" s="501"/>
      <c r="D3" s="502" t="s">
        <v>292</v>
      </c>
      <c r="E3" s="502"/>
      <c r="F3" s="502"/>
      <c r="G3" s="502"/>
      <c r="H3" s="287" t="s">
        <v>9</v>
      </c>
      <c r="I3" s="287"/>
      <c r="J3" s="503" t="s">
        <v>294</v>
      </c>
      <c r="K3" s="503"/>
      <c r="L3" s="503"/>
      <c r="M3" s="118" t="s">
        <v>490</v>
      </c>
      <c r="N3" s="118"/>
      <c r="O3" s="118"/>
      <c r="P3" s="473" t="s">
        <v>310</v>
      </c>
      <c r="Q3" s="473"/>
      <c r="R3" s="473"/>
      <c r="S3" s="91" t="s">
        <v>375</v>
      </c>
      <c r="T3" s="93"/>
      <c r="U3" s="504">
        <v>44861</v>
      </c>
      <c r="V3" s="505"/>
      <c r="W3" s="506"/>
      <c r="Y3" s="326" t="s">
        <v>323</v>
      </c>
    </row>
    <row r="4" spans="2:25" s="1" customFormat="1" ht="20.100000000000001" customHeight="1">
      <c r="B4" s="507" t="s">
        <v>0</v>
      </c>
      <c r="C4" s="507"/>
      <c r="D4" s="508" t="s">
        <v>293</v>
      </c>
      <c r="E4" s="508"/>
      <c r="F4" s="508"/>
      <c r="G4" s="508"/>
      <c r="H4" s="309" t="s">
        <v>1</v>
      </c>
      <c r="I4" s="309"/>
      <c r="J4" s="503" t="s">
        <v>295</v>
      </c>
      <c r="K4" s="503"/>
      <c r="L4" s="503"/>
      <c r="M4" s="118" t="s">
        <v>491</v>
      </c>
      <c r="N4" s="118"/>
      <c r="O4" s="118"/>
      <c r="P4" s="473" t="s">
        <v>334</v>
      </c>
      <c r="Q4" s="473"/>
      <c r="R4" s="473"/>
      <c r="S4" s="338"/>
      <c r="T4" s="339"/>
      <c r="U4" s="509"/>
      <c r="V4" s="510"/>
      <c r="W4" s="511"/>
      <c r="Y4" s="326" t="s">
        <v>327</v>
      </c>
    </row>
    <row r="5" spans="2:25" s="1" customFormat="1" ht="20.100000000000001" customHeight="1">
      <c r="B5" s="362" t="s">
        <v>492</v>
      </c>
      <c r="C5" s="359" t="s">
        <v>493</v>
      </c>
      <c r="D5" s="512">
        <v>14</v>
      </c>
      <c r="E5" s="513"/>
      <c r="F5" s="514"/>
      <c r="G5" s="515"/>
      <c r="H5" s="515"/>
      <c r="I5" s="515"/>
      <c r="J5" s="515"/>
      <c r="K5" s="515"/>
      <c r="L5" s="515"/>
      <c r="M5" s="294" t="s">
        <v>492</v>
      </c>
      <c r="N5" s="347" t="s">
        <v>493</v>
      </c>
      <c r="O5" s="512"/>
      <c r="P5" s="513"/>
      <c r="Q5" s="516"/>
      <c r="R5" s="517"/>
      <c r="S5" s="517"/>
      <c r="T5" s="517"/>
      <c r="U5" s="517"/>
      <c r="V5" s="517"/>
      <c r="W5" s="518"/>
      <c r="Y5" s="326" t="s">
        <v>331</v>
      </c>
    </row>
    <row r="6" spans="2:25" s="1" customFormat="1" ht="20.100000000000001" customHeight="1">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c r="B7" s="362"/>
      <c r="C7" s="347" t="s">
        <v>494</v>
      </c>
      <c r="D7" s="522">
        <v>1</v>
      </c>
      <c r="E7" s="523"/>
      <c r="F7" s="514"/>
      <c r="G7" s="515"/>
      <c r="H7" s="515"/>
      <c r="I7" s="515"/>
      <c r="J7" s="515"/>
      <c r="K7" s="515"/>
      <c r="L7" s="515"/>
      <c r="M7" s="362"/>
      <c r="N7" s="347" t="s">
        <v>494</v>
      </c>
      <c r="O7" s="522"/>
      <c r="P7" s="523"/>
      <c r="Q7" s="514"/>
      <c r="R7" s="515"/>
      <c r="S7" s="515"/>
      <c r="T7" s="515"/>
      <c r="U7" s="515"/>
      <c r="V7" s="515"/>
      <c r="W7" s="521"/>
    </row>
    <row r="8" spans="2:25" s="1" customFormat="1" ht="20.100000000000001" customHeight="1">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c r="B9" s="346" t="s">
        <v>495</v>
      </c>
      <c r="C9" s="346" t="s">
        <v>496</v>
      </c>
      <c r="D9" s="526" t="s">
        <v>281</v>
      </c>
      <c r="E9" s="527"/>
      <c r="F9" s="514"/>
      <c r="G9" s="515"/>
      <c r="H9" s="515"/>
      <c r="I9" s="515"/>
      <c r="J9" s="515"/>
      <c r="K9" s="515"/>
      <c r="L9" s="515"/>
      <c r="M9" s="346" t="s">
        <v>495</v>
      </c>
      <c r="N9" s="346" t="s">
        <v>496</v>
      </c>
      <c r="O9" s="526"/>
      <c r="P9" s="527"/>
      <c r="Q9" s="514"/>
      <c r="R9" s="515"/>
      <c r="S9" s="515"/>
      <c r="T9" s="515"/>
      <c r="U9" s="515"/>
      <c r="V9" s="515"/>
      <c r="W9" s="521"/>
    </row>
    <row r="10" spans="2:25" s="1" customFormat="1" ht="17.100000000000001" customHeight="1">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c r="B11" s="346"/>
      <c r="C11" s="346" t="s">
        <v>497</v>
      </c>
      <c r="D11" s="526" t="s">
        <v>241</v>
      </c>
      <c r="E11" s="527"/>
      <c r="F11" s="514"/>
      <c r="G11" s="515"/>
      <c r="H11" s="515"/>
      <c r="I11" s="515"/>
      <c r="J11" s="515"/>
      <c r="K11" s="515"/>
      <c r="L11" s="515"/>
      <c r="M11" s="346"/>
      <c r="N11" s="346" t="s">
        <v>497</v>
      </c>
      <c r="O11" s="526"/>
      <c r="P11" s="527"/>
      <c r="Q11" s="514"/>
      <c r="R11" s="515"/>
      <c r="S11" s="515"/>
      <c r="T11" s="515"/>
      <c r="U11" s="515"/>
      <c r="V11" s="515"/>
      <c r="W11" s="521"/>
    </row>
    <row r="12" spans="2:25" s="1" customFormat="1" ht="17.100000000000001" customHeight="1">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c r="B13" s="106" t="s">
        <v>498</v>
      </c>
      <c r="C13" s="108"/>
      <c r="D13" s="530" t="s">
        <v>153</v>
      </c>
      <c r="E13" s="531"/>
      <c r="F13" s="514"/>
      <c r="G13" s="515"/>
      <c r="H13" s="515"/>
      <c r="I13" s="515"/>
      <c r="J13" s="515"/>
      <c r="K13" s="515"/>
      <c r="L13" s="515"/>
      <c r="M13" s="106" t="s">
        <v>498</v>
      </c>
      <c r="N13" s="108"/>
      <c r="O13" s="530"/>
      <c r="P13" s="531"/>
      <c r="Q13" s="514"/>
      <c r="R13" s="515"/>
      <c r="S13" s="515"/>
      <c r="T13" s="515"/>
      <c r="U13" s="515"/>
      <c r="V13" s="515"/>
      <c r="W13" s="521"/>
    </row>
    <row r="14" spans="2:25" s="1" customFormat="1" ht="17.100000000000001" customHeight="1">
      <c r="B14" s="106" t="s">
        <v>499</v>
      </c>
      <c r="C14" s="108"/>
      <c r="D14" s="530" t="s">
        <v>147</v>
      </c>
      <c r="E14" s="531"/>
      <c r="F14" s="514"/>
      <c r="G14" s="515"/>
      <c r="H14" s="515"/>
      <c r="I14" s="515"/>
      <c r="J14" s="515"/>
      <c r="K14" s="515"/>
      <c r="L14" s="515"/>
      <c r="M14" s="106" t="s">
        <v>499</v>
      </c>
      <c r="N14" s="108"/>
      <c r="O14" s="530"/>
      <c r="P14" s="531"/>
      <c r="Q14" s="514"/>
      <c r="R14" s="515"/>
      <c r="S14" s="515"/>
      <c r="T14" s="515"/>
      <c r="U14" s="515"/>
      <c r="V14" s="515"/>
      <c r="W14" s="521"/>
    </row>
    <row r="15" spans="2:25" s="1" customFormat="1" ht="17.100000000000001" customHeight="1">
      <c r="B15" s="91" t="s">
        <v>500</v>
      </c>
      <c r="C15" s="532" t="s">
        <v>400</v>
      </c>
      <c r="D15" s="533"/>
      <c r="E15" s="534" t="s">
        <v>291</v>
      </c>
      <c r="F15" s="514"/>
      <c r="G15" s="515"/>
      <c r="H15" s="515"/>
      <c r="I15" s="515"/>
      <c r="J15" s="515"/>
      <c r="K15" s="515"/>
      <c r="L15" s="515"/>
      <c r="M15" s="91" t="s">
        <v>500</v>
      </c>
      <c r="N15" s="532" t="s">
        <v>400</v>
      </c>
      <c r="O15" s="533"/>
      <c r="P15" s="534"/>
      <c r="Q15" s="514"/>
      <c r="R15" s="515"/>
      <c r="S15" s="515"/>
      <c r="T15" s="515"/>
      <c r="U15" s="515"/>
      <c r="V15" s="515"/>
      <c r="W15" s="521"/>
    </row>
    <row r="16" spans="2:25" s="1" customFormat="1" ht="17.100000000000001" customHeight="1">
      <c r="B16" s="94"/>
      <c r="C16" s="532" t="s">
        <v>401</v>
      </c>
      <c r="D16" s="533"/>
      <c r="E16" s="71" t="s">
        <v>323</v>
      </c>
      <c r="F16" s="535"/>
      <c r="G16" s="536"/>
      <c r="H16" s="536"/>
      <c r="I16" s="536"/>
      <c r="J16" s="536"/>
      <c r="K16" s="536"/>
      <c r="L16" s="536"/>
      <c r="M16" s="94"/>
      <c r="N16" s="532" t="s">
        <v>401</v>
      </c>
      <c r="O16" s="533"/>
      <c r="P16" s="71"/>
      <c r="Q16" s="535"/>
      <c r="R16" s="536"/>
      <c r="S16" s="536"/>
      <c r="T16" s="536"/>
      <c r="U16" s="536"/>
      <c r="V16" s="536"/>
      <c r="W16" s="537"/>
    </row>
    <row r="17" spans="2:23" s="1" customFormat="1" ht="17.100000000000001" customHeight="1">
      <c r="B17" s="106" t="s">
        <v>391</v>
      </c>
      <c r="C17" s="107"/>
      <c r="D17" s="108"/>
      <c r="E17" s="83" t="s">
        <v>547</v>
      </c>
      <c r="F17" s="538"/>
      <c r="G17" s="538"/>
      <c r="H17" s="538"/>
      <c r="I17" s="538"/>
      <c r="J17" s="538"/>
      <c r="K17" s="538"/>
      <c r="L17" s="539"/>
      <c r="M17" s="106" t="s">
        <v>391</v>
      </c>
      <c r="N17" s="107"/>
      <c r="O17" s="108"/>
      <c r="P17" s="83"/>
      <c r="Q17" s="538"/>
      <c r="R17" s="538"/>
      <c r="S17" s="538"/>
      <c r="T17" s="538"/>
      <c r="U17" s="538"/>
      <c r="V17" s="538"/>
      <c r="W17" s="539"/>
    </row>
    <row r="18" spans="2:23" s="1" customFormat="1" ht="17.100000000000001" customHeight="1">
      <c r="B18" s="106" t="s">
        <v>502</v>
      </c>
      <c r="C18" s="107"/>
      <c r="D18" s="108"/>
      <c r="E18" s="540" t="s">
        <v>548</v>
      </c>
      <c r="F18" s="541"/>
      <c r="G18" s="541"/>
      <c r="H18" s="541"/>
      <c r="I18" s="541"/>
      <c r="J18" s="541"/>
      <c r="K18" s="541"/>
      <c r="L18" s="542"/>
      <c r="M18" s="106" t="s">
        <v>502</v>
      </c>
      <c r="N18" s="107"/>
      <c r="O18" s="108"/>
      <c r="P18" s="540"/>
      <c r="Q18" s="541"/>
      <c r="R18" s="541"/>
      <c r="S18" s="541"/>
      <c r="T18" s="541"/>
      <c r="U18" s="541"/>
      <c r="V18" s="541"/>
      <c r="W18" s="542"/>
    </row>
    <row r="19" spans="2:23" s="1" customFormat="1" ht="17.100000000000001" customHeight="1">
      <c r="B19" s="106" t="s">
        <v>504</v>
      </c>
      <c r="C19" s="107"/>
      <c r="D19" s="108"/>
      <c r="E19" s="540" t="s">
        <v>505</v>
      </c>
      <c r="F19" s="541"/>
      <c r="G19" s="541"/>
      <c r="H19" s="543"/>
      <c r="I19" s="543"/>
      <c r="J19" s="543"/>
      <c r="K19" s="543"/>
      <c r="L19" s="544"/>
      <c r="M19" s="106" t="s">
        <v>504</v>
      </c>
      <c r="N19" s="107"/>
      <c r="O19" s="108"/>
      <c r="P19" s="540"/>
      <c r="Q19" s="541"/>
      <c r="R19" s="541"/>
      <c r="S19" s="543"/>
      <c r="T19" s="543"/>
      <c r="U19" s="543"/>
      <c r="V19" s="543"/>
      <c r="W19" s="544"/>
    </row>
    <row r="20" spans="2:23" s="1" customFormat="1" ht="17.100000000000001" customHeight="1">
      <c r="B20" s="106" t="s">
        <v>506</v>
      </c>
      <c r="C20" s="107"/>
      <c r="D20" s="108"/>
      <c r="E20" s="540" t="s">
        <v>324</v>
      </c>
      <c r="F20" s="541"/>
      <c r="G20" s="541"/>
      <c r="H20" s="545" t="s">
        <v>507</v>
      </c>
      <c r="I20" s="546"/>
      <c r="J20" s="547" t="s">
        <v>505</v>
      </c>
      <c r="K20" s="548"/>
      <c r="L20" s="549"/>
      <c r="M20" s="106" t="s">
        <v>506</v>
      </c>
      <c r="N20" s="107"/>
      <c r="O20" s="108"/>
      <c r="P20" s="540"/>
      <c r="Q20" s="541"/>
      <c r="R20" s="541"/>
      <c r="S20" s="545" t="s">
        <v>507</v>
      </c>
      <c r="T20" s="546"/>
      <c r="U20" s="547"/>
      <c r="V20" s="548"/>
      <c r="W20" s="549"/>
    </row>
    <row r="21" spans="2:23" s="1" customFormat="1" ht="17.100000000000001" customHeight="1">
      <c r="B21" s="106" t="s">
        <v>508</v>
      </c>
      <c r="C21" s="107"/>
      <c r="D21" s="550" t="s">
        <v>549</v>
      </c>
      <c r="E21" s="551"/>
      <c r="F21" s="551"/>
      <c r="G21" s="551"/>
      <c r="H21" s="551"/>
      <c r="I21" s="551"/>
      <c r="J21" s="551"/>
      <c r="K21" s="551"/>
      <c r="L21" s="552"/>
      <c r="M21" s="553" t="s">
        <v>508</v>
      </c>
      <c r="N21" s="554"/>
      <c r="O21" s="550"/>
      <c r="P21" s="551"/>
      <c r="Q21" s="551"/>
      <c r="R21" s="551"/>
      <c r="S21" s="551"/>
      <c r="T21" s="551"/>
      <c r="U21" s="551"/>
      <c r="V21" s="551"/>
      <c r="W21" s="552"/>
    </row>
    <row r="22" spans="2:23" s="1" customFormat="1" ht="20.100000000000001" customHeight="1">
      <c r="B22" s="362" t="s">
        <v>492</v>
      </c>
      <c r="C22" s="359" t="s">
        <v>493</v>
      </c>
      <c r="D22" s="512"/>
      <c r="E22" s="513"/>
      <c r="F22" s="514"/>
      <c r="G22" s="515"/>
      <c r="H22" s="515"/>
      <c r="I22" s="515"/>
      <c r="J22" s="515"/>
      <c r="K22" s="515"/>
      <c r="L22" s="515"/>
      <c r="M22" s="362" t="s">
        <v>492</v>
      </c>
      <c r="N22" s="359" t="s">
        <v>493</v>
      </c>
      <c r="O22" s="512"/>
      <c r="P22" s="513"/>
      <c r="Q22" s="514"/>
      <c r="R22" s="515"/>
      <c r="S22" s="515"/>
      <c r="T22" s="515"/>
      <c r="U22" s="515"/>
      <c r="V22" s="515"/>
      <c r="W22" s="521"/>
    </row>
    <row r="23" spans="2:23" s="1" customFormat="1" ht="20.100000000000001" customHeight="1">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c r="B24" s="362"/>
      <c r="C24" s="347" t="s">
        <v>494</v>
      </c>
      <c r="D24" s="522"/>
      <c r="E24" s="523"/>
      <c r="F24" s="514"/>
      <c r="G24" s="515"/>
      <c r="H24" s="515"/>
      <c r="I24" s="515"/>
      <c r="J24" s="515"/>
      <c r="K24" s="515"/>
      <c r="L24" s="515"/>
      <c r="M24" s="362"/>
      <c r="N24" s="347" t="s">
        <v>494</v>
      </c>
      <c r="O24" s="522"/>
      <c r="P24" s="523"/>
      <c r="Q24" s="514"/>
      <c r="R24" s="515"/>
      <c r="S24" s="515"/>
      <c r="T24" s="515"/>
      <c r="U24" s="515"/>
      <c r="V24" s="515"/>
      <c r="W24" s="521"/>
    </row>
    <row r="25" spans="2:23" s="1" customFormat="1" ht="20.100000000000001" customHeight="1">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c r="B26" s="346" t="s">
        <v>495</v>
      </c>
      <c r="C26" s="346" t="s">
        <v>496</v>
      </c>
      <c r="D26" s="526"/>
      <c r="E26" s="527"/>
      <c r="F26" s="514"/>
      <c r="G26" s="515"/>
      <c r="H26" s="515"/>
      <c r="I26" s="515"/>
      <c r="J26" s="515"/>
      <c r="K26" s="515"/>
      <c r="L26" s="515"/>
      <c r="M26" s="346" t="s">
        <v>495</v>
      </c>
      <c r="N26" s="346" t="s">
        <v>496</v>
      </c>
      <c r="O26" s="526"/>
      <c r="P26" s="527"/>
      <c r="Q26" s="514"/>
      <c r="R26" s="515"/>
      <c r="S26" s="515"/>
      <c r="T26" s="515"/>
      <c r="U26" s="515"/>
      <c r="V26" s="515"/>
      <c r="W26" s="521"/>
    </row>
    <row r="27" spans="2:23" s="1" customFormat="1" ht="17.100000000000001" customHeight="1">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c r="B28" s="346"/>
      <c r="C28" s="346" t="s">
        <v>497</v>
      </c>
      <c r="D28" s="526"/>
      <c r="E28" s="527"/>
      <c r="F28" s="514"/>
      <c r="G28" s="515"/>
      <c r="H28" s="515"/>
      <c r="I28" s="515"/>
      <c r="J28" s="515"/>
      <c r="K28" s="515"/>
      <c r="L28" s="515"/>
      <c r="M28" s="346"/>
      <c r="N28" s="346" t="s">
        <v>497</v>
      </c>
      <c r="O28" s="526"/>
      <c r="P28" s="527"/>
      <c r="Q28" s="514"/>
      <c r="R28" s="515"/>
      <c r="S28" s="515"/>
      <c r="T28" s="515"/>
      <c r="U28" s="515"/>
      <c r="V28" s="515"/>
      <c r="W28" s="521"/>
    </row>
    <row r="29" spans="2:23" s="1" customFormat="1" ht="17.100000000000001" customHeight="1">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c r="B30" s="106" t="s">
        <v>498</v>
      </c>
      <c r="C30" s="108"/>
      <c r="D30" s="530"/>
      <c r="E30" s="531"/>
      <c r="F30" s="514"/>
      <c r="G30" s="515"/>
      <c r="H30" s="515"/>
      <c r="I30" s="515"/>
      <c r="J30" s="515"/>
      <c r="K30" s="515"/>
      <c r="L30" s="515"/>
      <c r="M30" s="106" t="s">
        <v>498</v>
      </c>
      <c r="N30" s="108"/>
      <c r="O30" s="530"/>
      <c r="P30" s="531"/>
      <c r="Q30" s="514"/>
      <c r="R30" s="515"/>
      <c r="S30" s="515"/>
      <c r="T30" s="515"/>
      <c r="U30" s="515"/>
      <c r="V30" s="515"/>
      <c r="W30" s="521"/>
    </row>
    <row r="31" spans="2:23" s="1" customFormat="1" ht="17.100000000000001" customHeight="1">
      <c r="B31" s="106" t="s">
        <v>499</v>
      </c>
      <c r="C31" s="108"/>
      <c r="D31" s="530"/>
      <c r="E31" s="531"/>
      <c r="F31" s="514"/>
      <c r="G31" s="515"/>
      <c r="H31" s="515"/>
      <c r="I31" s="515"/>
      <c r="J31" s="515"/>
      <c r="K31" s="515"/>
      <c r="L31" s="515"/>
      <c r="M31" s="106" t="s">
        <v>499</v>
      </c>
      <c r="N31" s="108"/>
      <c r="O31" s="530"/>
      <c r="P31" s="531"/>
      <c r="Q31" s="514"/>
      <c r="R31" s="515"/>
      <c r="S31" s="515"/>
      <c r="T31" s="515"/>
      <c r="U31" s="515"/>
      <c r="V31" s="515"/>
      <c r="W31" s="521"/>
    </row>
    <row r="32" spans="2:23" s="1" customFormat="1" ht="17.100000000000001" customHeight="1">
      <c r="B32" s="91" t="s">
        <v>500</v>
      </c>
      <c r="C32" s="532" t="s">
        <v>400</v>
      </c>
      <c r="D32" s="533"/>
      <c r="E32" s="534"/>
      <c r="F32" s="514"/>
      <c r="G32" s="515"/>
      <c r="H32" s="515"/>
      <c r="I32" s="515"/>
      <c r="J32" s="515"/>
      <c r="K32" s="515"/>
      <c r="L32" s="515"/>
      <c r="M32" s="91" t="s">
        <v>500</v>
      </c>
      <c r="N32" s="532" t="s">
        <v>400</v>
      </c>
      <c r="O32" s="533"/>
      <c r="P32" s="71"/>
      <c r="Q32" s="514"/>
      <c r="R32" s="515"/>
      <c r="S32" s="515"/>
      <c r="T32" s="515"/>
      <c r="U32" s="515"/>
      <c r="V32" s="515"/>
      <c r="W32" s="521"/>
    </row>
    <row r="33" spans="2:23" s="1" customFormat="1" ht="17.100000000000001" customHeight="1">
      <c r="B33" s="94"/>
      <c r="C33" s="532" t="s">
        <v>401</v>
      </c>
      <c r="D33" s="533"/>
      <c r="E33" s="71"/>
      <c r="F33" s="535"/>
      <c r="G33" s="536"/>
      <c r="H33" s="536"/>
      <c r="I33" s="536"/>
      <c r="J33" s="536"/>
      <c r="K33" s="536"/>
      <c r="L33" s="536"/>
      <c r="M33" s="94"/>
      <c r="N33" s="532" t="s">
        <v>401</v>
      </c>
      <c r="O33" s="533"/>
      <c r="P33" s="555"/>
      <c r="Q33" s="535"/>
      <c r="R33" s="536"/>
      <c r="S33" s="536"/>
      <c r="T33" s="536"/>
      <c r="U33" s="536"/>
      <c r="V33" s="536"/>
      <c r="W33" s="537"/>
    </row>
    <row r="34" spans="2:23" s="1" customFormat="1" ht="17.100000000000001" customHeight="1">
      <c r="B34" s="106" t="s">
        <v>391</v>
      </c>
      <c r="C34" s="107"/>
      <c r="D34" s="108"/>
      <c r="E34" s="83"/>
      <c r="F34" s="538"/>
      <c r="G34" s="538"/>
      <c r="H34" s="538"/>
      <c r="I34" s="538"/>
      <c r="J34" s="538"/>
      <c r="K34" s="538"/>
      <c r="L34" s="539"/>
      <c r="M34" s="106" t="s">
        <v>391</v>
      </c>
      <c r="N34" s="107"/>
      <c r="O34" s="108"/>
      <c r="P34" s="83"/>
      <c r="Q34" s="538"/>
      <c r="R34" s="538"/>
      <c r="S34" s="538"/>
      <c r="T34" s="538"/>
      <c r="U34" s="538"/>
      <c r="V34" s="538"/>
      <c r="W34" s="539"/>
    </row>
    <row r="35" spans="2:23" s="1" customFormat="1" ht="17.100000000000001" customHeight="1">
      <c r="B35" s="106" t="s">
        <v>502</v>
      </c>
      <c r="C35" s="107"/>
      <c r="D35" s="108"/>
      <c r="E35" s="540"/>
      <c r="F35" s="541"/>
      <c r="G35" s="541"/>
      <c r="H35" s="541"/>
      <c r="I35" s="541"/>
      <c r="J35" s="541"/>
      <c r="K35" s="541"/>
      <c r="L35" s="542"/>
      <c r="M35" s="106" t="s">
        <v>502</v>
      </c>
      <c r="N35" s="107"/>
      <c r="O35" s="108"/>
      <c r="P35" s="540"/>
      <c r="Q35" s="541"/>
      <c r="R35" s="541"/>
      <c r="S35" s="541"/>
      <c r="T35" s="541"/>
      <c r="U35" s="541"/>
      <c r="V35" s="541"/>
      <c r="W35" s="542"/>
    </row>
    <row r="36" spans="2:23" s="1" customFormat="1" ht="17.100000000000001" customHeight="1">
      <c r="B36" s="106" t="s">
        <v>504</v>
      </c>
      <c r="C36" s="107"/>
      <c r="D36" s="108"/>
      <c r="E36" s="540"/>
      <c r="F36" s="541"/>
      <c r="G36" s="541"/>
      <c r="H36" s="543"/>
      <c r="I36" s="543"/>
      <c r="J36" s="543"/>
      <c r="K36" s="543"/>
      <c r="L36" s="544"/>
      <c r="M36" s="106" t="s">
        <v>504</v>
      </c>
      <c r="N36" s="107"/>
      <c r="O36" s="108"/>
      <c r="P36" s="540"/>
      <c r="Q36" s="541"/>
      <c r="R36" s="541"/>
      <c r="S36" s="543"/>
      <c r="T36" s="543"/>
      <c r="U36" s="543"/>
      <c r="V36" s="543"/>
      <c r="W36" s="544"/>
    </row>
    <row r="37" spans="2:23" s="1" customFormat="1" ht="17.100000000000001" customHeight="1">
      <c r="B37" s="106" t="s">
        <v>506</v>
      </c>
      <c r="C37" s="107"/>
      <c r="D37" s="108"/>
      <c r="E37" s="540"/>
      <c r="F37" s="541"/>
      <c r="G37" s="541"/>
      <c r="H37" s="545" t="s">
        <v>507</v>
      </c>
      <c r="I37" s="546"/>
      <c r="J37" s="547"/>
      <c r="K37" s="548"/>
      <c r="L37" s="549"/>
      <c r="M37" s="106" t="s">
        <v>506</v>
      </c>
      <c r="N37" s="107"/>
      <c r="O37" s="108"/>
      <c r="P37" s="540"/>
      <c r="Q37" s="541"/>
      <c r="R37" s="541"/>
      <c r="S37" s="545" t="s">
        <v>507</v>
      </c>
      <c r="T37" s="546"/>
      <c r="U37" s="547"/>
      <c r="V37" s="548"/>
      <c r="W37" s="549"/>
    </row>
    <row r="38" spans="2:23" s="1" customFormat="1" ht="17.100000000000001" customHeight="1">
      <c r="B38" s="94" t="s">
        <v>508</v>
      </c>
      <c r="C38" s="95"/>
      <c r="D38" s="550"/>
      <c r="E38" s="551"/>
      <c r="F38" s="551"/>
      <c r="G38" s="551"/>
      <c r="H38" s="551"/>
      <c r="I38" s="551"/>
      <c r="J38" s="551"/>
      <c r="K38" s="551"/>
      <c r="L38" s="552"/>
      <c r="M38" s="94" t="s">
        <v>508</v>
      </c>
      <c r="N38" s="95"/>
      <c r="O38" s="550"/>
      <c r="P38" s="551"/>
      <c r="Q38" s="551"/>
      <c r="R38" s="551"/>
      <c r="S38" s="551"/>
      <c r="T38" s="551"/>
      <c r="U38" s="551"/>
      <c r="V38" s="551"/>
      <c r="W38" s="552"/>
    </row>
    <row r="39" spans="2:23" ht="15" customHeight="1">
      <c r="B39" s="3"/>
      <c r="C39" s="556" t="s">
        <v>510</v>
      </c>
      <c r="D39" s="557"/>
      <c r="E39" s="557"/>
      <c r="F39" s="557"/>
      <c r="G39" s="557"/>
      <c r="H39" s="557"/>
      <c r="I39" s="557"/>
      <c r="J39" s="557"/>
      <c r="K39" s="557"/>
      <c r="L39" s="557"/>
      <c r="M39" s="3"/>
      <c r="N39" s="558" t="s">
        <v>511</v>
      </c>
      <c r="O39" s="3"/>
      <c r="P39" s="3"/>
      <c r="Q39" s="3"/>
      <c r="R39" s="3"/>
      <c r="S39" s="3"/>
      <c r="T39" s="3"/>
      <c r="U39" s="3"/>
      <c r="V39" s="3"/>
      <c r="W39" s="3"/>
    </row>
    <row r="40" spans="2:23" ht="15" customHeight="1">
      <c r="B40" s="3"/>
      <c r="C40" s="559"/>
      <c r="D40" s="559"/>
      <c r="E40" s="559"/>
      <c r="F40" s="559"/>
      <c r="G40" s="559"/>
      <c r="H40" s="559"/>
      <c r="I40" s="559"/>
      <c r="J40" s="559"/>
      <c r="K40" s="559"/>
      <c r="L40" s="559"/>
      <c r="M40" s="3"/>
      <c r="N40" s="558" t="s">
        <v>512</v>
      </c>
      <c r="O40" s="3"/>
      <c r="P40" s="3"/>
      <c r="Q40" s="3"/>
      <c r="R40" s="3"/>
      <c r="S40" s="3"/>
      <c r="T40" s="3"/>
      <c r="U40" s="3"/>
      <c r="V40" s="3"/>
      <c r="W40" s="3"/>
    </row>
    <row r="41" spans="2:23" ht="15" customHeight="1">
      <c r="C41" s="558" t="s">
        <v>513</v>
      </c>
      <c r="N41" s="67" t="s">
        <v>514</v>
      </c>
      <c r="O41" s="560"/>
      <c r="P41" s="560"/>
      <c r="Q41" s="560"/>
      <c r="R41" s="560"/>
      <c r="S41" s="560"/>
      <c r="T41" s="560"/>
      <c r="U41" s="560"/>
      <c r="V41" s="560"/>
    </row>
    <row r="42" spans="2:23" ht="15" customHeight="1">
      <c r="C42" s="558" t="s">
        <v>515</v>
      </c>
      <c r="N42" s="67" t="s">
        <v>516</v>
      </c>
      <c r="O42" s="560"/>
      <c r="P42" s="560"/>
      <c r="Q42" s="560"/>
      <c r="R42" s="560"/>
      <c r="S42" s="560"/>
      <c r="T42" s="560"/>
      <c r="U42" s="560"/>
      <c r="V42" s="560"/>
    </row>
    <row r="43" spans="2:23">
      <c r="C43" s="67" t="s">
        <v>517</v>
      </c>
      <c r="N43" s="67" t="s">
        <v>518</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3DBB9255-48E6-4632-BB55-546796889FAA}">
      <formula1>INDIRECT(D13)</formula1>
    </dataValidation>
    <dataValidation type="list" allowBlank="1" showInputMessage="1" showErrorMessage="1" sqref="D28:E29 D11:E12 O11:P12 O28:P29" xr:uid="{8C9B13EB-D6DC-4E7A-AB51-618C009248D6}">
      <formula1>INDIRECT(D9)</formula1>
    </dataValidation>
    <dataValidation type="list" allowBlank="1" showInputMessage="1" showErrorMessage="1" sqref="E32:E33 E15:E16 P32:P33 P15:P16" xr:uid="{D2E79082-66F7-4F53-866D-9C7EB2337C0A}">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27770-EA23-4189-A5CF-1D749D323D77}">
  <dimension ref="B1:Y43"/>
  <sheetViews>
    <sheetView showGridLines="0" showZeros="0" view="pageBreakPreview" zoomScale="85" zoomScaleNormal="100" zoomScaleSheetLayoutView="85"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83" t="s">
        <v>489</v>
      </c>
      <c r="C2" s="283"/>
      <c r="D2" s="283"/>
      <c r="E2" s="283"/>
      <c r="F2" s="283"/>
      <c r="G2" s="283"/>
      <c r="H2" s="283"/>
      <c r="I2" s="283"/>
      <c r="J2" s="283"/>
      <c r="K2" s="283"/>
      <c r="L2" s="283"/>
      <c r="M2" s="283"/>
      <c r="N2" s="283"/>
      <c r="O2" s="283"/>
      <c r="P2" s="283"/>
      <c r="Q2" s="283"/>
      <c r="R2" s="283"/>
      <c r="S2" s="283"/>
      <c r="T2" s="283"/>
      <c r="U2" s="283"/>
      <c r="V2" s="283"/>
      <c r="W2" s="283"/>
      <c r="Y2" s="326" t="s">
        <v>318</v>
      </c>
    </row>
    <row r="3" spans="2:25" s="1" customFormat="1" ht="20.100000000000001" customHeight="1">
      <c r="B3" s="501" t="s">
        <v>8</v>
      </c>
      <c r="C3" s="501"/>
      <c r="D3" s="502" t="s">
        <v>292</v>
      </c>
      <c r="E3" s="502"/>
      <c r="F3" s="502"/>
      <c r="G3" s="502"/>
      <c r="H3" s="287" t="s">
        <v>9</v>
      </c>
      <c r="I3" s="287"/>
      <c r="J3" s="503" t="s">
        <v>294</v>
      </c>
      <c r="K3" s="503"/>
      <c r="L3" s="503"/>
      <c r="M3" s="118" t="s">
        <v>490</v>
      </c>
      <c r="N3" s="118"/>
      <c r="O3" s="118"/>
      <c r="P3" s="473" t="s">
        <v>310</v>
      </c>
      <c r="Q3" s="473"/>
      <c r="R3" s="473"/>
      <c r="S3" s="91" t="s">
        <v>375</v>
      </c>
      <c r="T3" s="93"/>
      <c r="U3" s="504">
        <v>44861</v>
      </c>
      <c r="V3" s="505"/>
      <c r="W3" s="506"/>
      <c r="Y3" s="326" t="s">
        <v>323</v>
      </c>
    </row>
    <row r="4" spans="2:25" s="1" customFormat="1" ht="20.100000000000001" customHeight="1">
      <c r="B4" s="507" t="s">
        <v>0</v>
      </c>
      <c r="C4" s="507"/>
      <c r="D4" s="508" t="s">
        <v>293</v>
      </c>
      <c r="E4" s="508"/>
      <c r="F4" s="508"/>
      <c r="G4" s="508"/>
      <c r="H4" s="309" t="s">
        <v>1</v>
      </c>
      <c r="I4" s="309"/>
      <c r="J4" s="503" t="s">
        <v>295</v>
      </c>
      <c r="K4" s="503"/>
      <c r="L4" s="503"/>
      <c r="M4" s="118" t="s">
        <v>491</v>
      </c>
      <c r="N4" s="118"/>
      <c r="O4" s="118"/>
      <c r="P4" s="473" t="s">
        <v>334</v>
      </c>
      <c r="Q4" s="473"/>
      <c r="R4" s="473"/>
      <c r="S4" s="338"/>
      <c r="T4" s="339"/>
      <c r="U4" s="509"/>
      <c r="V4" s="510"/>
      <c r="W4" s="511"/>
      <c r="Y4" s="326" t="s">
        <v>327</v>
      </c>
    </row>
    <row r="5" spans="2:25" s="1" customFormat="1" ht="20.100000000000001" customHeight="1">
      <c r="B5" s="362" t="s">
        <v>492</v>
      </c>
      <c r="C5" s="359" t="s">
        <v>493</v>
      </c>
      <c r="D5" s="512">
        <v>17</v>
      </c>
      <c r="E5" s="513"/>
      <c r="F5" s="514"/>
      <c r="G5" s="515"/>
      <c r="H5" s="515"/>
      <c r="I5" s="515"/>
      <c r="J5" s="515"/>
      <c r="K5" s="515"/>
      <c r="L5" s="515"/>
      <c r="M5" s="294" t="s">
        <v>492</v>
      </c>
      <c r="N5" s="347" t="s">
        <v>493</v>
      </c>
      <c r="O5" s="512"/>
      <c r="P5" s="513"/>
      <c r="Q5" s="516"/>
      <c r="R5" s="517"/>
      <c r="S5" s="517"/>
      <c r="T5" s="517"/>
      <c r="U5" s="517"/>
      <c r="V5" s="517"/>
      <c r="W5" s="518"/>
      <c r="Y5" s="326" t="s">
        <v>331</v>
      </c>
    </row>
    <row r="6" spans="2:25" s="1" customFormat="1" ht="20.100000000000001" customHeight="1">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c r="B7" s="362"/>
      <c r="C7" s="347" t="s">
        <v>494</v>
      </c>
      <c r="D7" s="522">
        <v>1</v>
      </c>
      <c r="E7" s="523"/>
      <c r="F7" s="514"/>
      <c r="G7" s="515"/>
      <c r="H7" s="515"/>
      <c r="I7" s="515"/>
      <c r="J7" s="515"/>
      <c r="K7" s="515"/>
      <c r="L7" s="515"/>
      <c r="M7" s="362"/>
      <c r="N7" s="347" t="s">
        <v>494</v>
      </c>
      <c r="O7" s="522"/>
      <c r="P7" s="523"/>
      <c r="Q7" s="514"/>
      <c r="R7" s="515"/>
      <c r="S7" s="515"/>
      <c r="T7" s="515"/>
      <c r="U7" s="515"/>
      <c r="V7" s="515"/>
      <c r="W7" s="521"/>
    </row>
    <row r="8" spans="2:25" s="1" customFormat="1" ht="20.100000000000001" customHeight="1">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c r="B9" s="346" t="s">
        <v>495</v>
      </c>
      <c r="C9" s="346" t="s">
        <v>496</v>
      </c>
      <c r="D9" s="526" t="s">
        <v>281</v>
      </c>
      <c r="E9" s="527"/>
      <c r="F9" s="514"/>
      <c r="G9" s="515"/>
      <c r="H9" s="515"/>
      <c r="I9" s="515"/>
      <c r="J9" s="515"/>
      <c r="K9" s="515"/>
      <c r="L9" s="515"/>
      <c r="M9" s="346" t="s">
        <v>495</v>
      </c>
      <c r="N9" s="346" t="s">
        <v>496</v>
      </c>
      <c r="O9" s="526"/>
      <c r="P9" s="527"/>
      <c r="Q9" s="514"/>
      <c r="R9" s="515"/>
      <c r="S9" s="515"/>
      <c r="T9" s="515"/>
      <c r="U9" s="515"/>
      <c r="V9" s="515"/>
      <c r="W9" s="521"/>
    </row>
    <row r="10" spans="2:25" s="1" customFormat="1" ht="17.100000000000001" customHeight="1">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c r="B11" s="346"/>
      <c r="C11" s="346" t="s">
        <v>497</v>
      </c>
      <c r="D11" s="526" t="s">
        <v>241</v>
      </c>
      <c r="E11" s="527"/>
      <c r="F11" s="514"/>
      <c r="G11" s="515"/>
      <c r="H11" s="515"/>
      <c r="I11" s="515"/>
      <c r="J11" s="515"/>
      <c r="K11" s="515"/>
      <c r="L11" s="515"/>
      <c r="M11" s="346"/>
      <c r="N11" s="346" t="s">
        <v>497</v>
      </c>
      <c r="O11" s="526"/>
      <c r="P11" s="527"/>
      <c r="Q11" s="514"/>
      <c r="R11" s="515"/>
      <c r="S11" s="515"/>
      <c r="T11" s="515"/>
      <c r="U11" s="515"/>
      <c r="V11" s="515"/>
      <c r="W11" s="521"/>
    </row>
    <row r="12" spans="2:25" s="1" customFormat="1" ht="17.100000000000001" customHeight="1">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c r="B13" s="106" t="s">
        <v>498</v>
      </c>
      <c r="C13" s="108"/>
      <c r="D13" s="530" t="s">
        <v>143</v>
      </c>
      <c r="E13" s="531"/>
      <c r="F13" s="514"/>
      <c r="G13" s="515"/>
      <c r="H13" s="515"/>
      <c r="I13" s="515"/>
      <c r="J13" s="515"/>
      <c r="K13" s="515"/>
      <c r="L13" s="515"/>
      <c r="M13" s="106" t="s">
        <v>498</v>
      </c>
      <c r="N13" s="108"/>
      <c r="O13" s="530"/>
      <c r="P13" s="531"/>
      <c r="Q13" s="514"/>
      <c r="R13" s="515"/>
      <c r="S13" s="515"/>
      <c r="T13" s="515"/>
      <c r="U13" s="515"/>
      <c r="V13" s="515"/>
      <c r="W13" s="521"/>
    </row>
    <row r="14" spans="2:25" s="1" customFormat="1" ht="17.100000000000001" customHeight="1">
      <c r="B14" s="106" t="s">
        <v>499</v>
      </c>
      <c r="C14" s="108"/>
      <c r="D14" s="530" t="s">
        <v>160</v>
      </c>
      <c r="E14" s="531"/>
      <c r="F14" s="514"/>
      <c r="G14" s="515"/>
      <c r="H14" s="515"/>
      <c r="I14" s="515"/>
      <c r="J14" s="515"/>
      <c r="K14" s="515"/>
      <c r="L14" s="515"/>
      <c r="M14" s="106" t="s">
        <v>499</v>
      </c>
      <c r="N14" s="108"/>
      <c r="O14" s="530"/>
      <c r="P14" s="531"/>
      <c r="Q14" s="514"/>
      <c r="R14" s="515"/>
      <c r="S14" s="515"/>
      <c r="T14" s="515"/>
      <c r="U14" s="515"/>
      <c r="V14" s="515"/>
      <c r="W14" s="521"/>
    </row>
    <row r="15" spans="2:25" s="1" customFormat="1" ht="17.100000000000001" customHeight="1">
      <c r="B15" s="91" t="s">
        <v>500</v>
      </c>
      <c r="C15" s="532" t="s">
        <v>400</v>
      </c>
      <c r="D15" s="533"/>
      <c r="E15" s="534" t="s">
        <v>291</v>
      </c>
      <c r="F15" s="514"/>
      <c r="G15" s="515"/>
      <c r="H15" s="515"/>
      <c r="I15" s="515"/>
      <c r="J15" s="515"/>
      <c r="K15" s="515"/>
      <c r="L15" s="515"/>
      <c r="M15" s="91" t="s">
        <v>500</v>
      </c>
      <c r="N15" s="532" t="s">
        <v>400</v>
      </c>
      <c r="O15" s="533"/>
      <c r="P15" s="534"/>
      <c r="Q15" s="514"/>
      <c r="R15" s="515"/>
      <c r="S15" s="515"/>
      <c r="T15" s="515"/>
      <c r="U15" s="515"/>
      <c r="V15" s="515"/>
      <c r="W15" s="521"/>
    </row>
    <row r="16" spans="2:25" s="1" customFormat="1" ht="17.100000000000001" customHeight="1">
      <c r="B16" s="94"/>
      <c r="C16" s="532" t="s">
        <v>401</v>
      </c>
      <c r="D16" s="533"/>
      <c r="E16" s="71" t="s">
        <v>323</v>
      </c>
      <c r="F16" s="535"/>
      <c r="G16" s="536"/>
      <c r="H16" s="536"/>
      <c r="I16" s="536"/>
      <c r="J16" s="536"/>
      <c r="K16" s="536"/>
      <c r="L16" s="536"/>
      <c r="M16" s="94"/>
      <c r="N16" s="532" t="s">
        <v>401</v>
      </c>
      <c r="O16" s="533"/>
      <c r="P16" s="71"/>
      <c r="Q16" s="535"/>
      <c r="R16" s="536"/>
      <c r="S16" s="536"/>
      <c r="T16" s="536"/>
      <c r="U16" s="536"/>
      <c r="V16" s="536"/>
      <c r="W16" s="537"/>
    </row>
    <row r="17" spans="2:23" s="1" customFormat="1" ht="17.100000000000001" customHeight="1">
      <c r="B17" s="106" t="s">
        <v>391</v>
      </c>
      <c r="C17" s="107"/>
      <c r="D17" s="108"/>
      <c r="E17" s="83" t="s">
        <v>550</v>
      </c>
      <c r="F17" s="538"/>
      <c r="G17" s="538"/>
      <c r="H17" s="538"/>
      <c r="I17" s="538"/>
      <c r="J17" s="538"/>
      <c r="K17" s="538"/>
      <c r="L17" s="539"/>
      <c r="M17" s="106" t="s">
        <v>391</v>
      </c>
      <c r="N17" s="107"/>
      <c r="O17" s="108"/>
      <c r="P17" s="83"/>
      <c r="Q17" s="538"/>
      <c r="R17" s="538"/>
      <c r="S17" s="538"/>
      <c r="T17" s="538"/>
      <c r="U17" s="538"/>
      <c r="V17" s="538"/>
      <c r="W17" s="539"/>
    </row>
    <row r="18" spans="2:23" s="1" customFormat="1" ht="17.100000000000001" customHeight="1">
      <c r="B18" s="106" t="s">
        <v>502</v>
      </c>
      <c r="C18" s="107"/>
      <c r="D18" s="108"/>
      <c r="E18" s="540" t="s">
        <v>521</v>
      </c>
      <c r="F18" s="541"/>
      <c r="G18" s="541"/>
      <c r="H18" s="541"/>
      <c r="I18" s="541"/>
      <c r="J18" s="541"/>
      <c r="K18" s="541"/>
      <c r="L18" s="542"/>
      <c r="M18" s="106" t="s">
        <v>502</v>
      </c>
      <c r="N18" s="107"/>
      <c r="O18" s="108"/>
      <c r="P18" s="540"/>
      <c r="Q18" s="541"/>
      <c r="R18" s="541"/>
      <c r="S18" s="541"/>
      <c r="T18" s="541"/>
      <c r="U18" s="541"/>
      <c r="V18" s="541"/>
      <c r="W18" s="542"/>
    </row>
    <row r="19" spans="2:23" s="1" customFormat="1" ht="17.100000000000001" customHeight="1">
      <c r="B19" s="106" t="s">
        <v>504</v>
      </c>
      <c r="C19" s="107"/>
      <c r="D19" s="108"/>
      <c r="E19" s="540" t="s">
        <v>505</v>
      </c>
      <c r="F19" s="541"/>
      <c r="G19" s="541"/>
      <c r="H19" s="543"/>
      <c r="I19" s="543"/>
      <c r="J19" s="543"/>
      <c r="K19" s="543"/>
      <c r="L19" s="544"/>
      <c r="M19" s="106" t="s">
        <v>504</v>
      </c>
      <c r="N19" s="107"/>
      <c r="O19" s="108"/>
      <c r="P19" s="540"/>
      <c r="Q19" s="541"/>
      <c r="R19" s="541"/>
      <c r="S19" s="543"/>
      <c r="T19" s="543"/>
      <c r="U19" s="543"/>
      <c r="V19" s="543"/>
      <c r="W19" s="544"/>
    </row>
    <row r="20" spans="2:23" s="1" customFormat="1" ht="17.100000000000001" customHeight="1">
      <c r="B20" s="106" t="s">
        <v>506</v>
      </c>
      <c r="C20" s="107"/>
      <c r="D20" s="108"/>
      <c r="E20" s="540" t="s">
        <v>324</v>
      </c>
      <c r="F20" s="541"/>
      <c r="G20" s="541"/>
      <c r="H20" s="545" t="s">
        <v>507</v>
      </c>
      <c r="I20" s="546"/>
      <c r="J20" s="547" t="s">
        <v>505</v>
      </c>
      <c r="K20" s="548"/>
      <c r="L20" s="549"/>
      <c r="M20" s="106" t="s">
        <v>506</v>
      </c>
      <c r="N20" s="107"/>
      <c r="O20" s="108"/>
      <c r="P20" s="540"/>
      <c r="Q20" s="541"/>
      <c r="R20" s="541"/>
      <c r="S20" s="545" t="s">
        <v>507</v>
      </c>
      <c r="T20" s="546"/>
      <c r="U20" s="547"/>
      <c r="V20" s="548"/>
      <c r="W20" s="549"/>
    </row>
    <row r="21" spans="2:23" s="1" customFormat="1" ht="17.100000000000001" customHeight="1">
      <c r="B21" s="106" t="s">
        <v>508</v>
      </c>
      <c r="C21" s="107"/>
      <c r="D21" s="550" t="s">
        <v>551</v>
      </c>
      <c r="E21" s="551"/>
      <c r="F21" s="551"/>
      <c r="G21" s="551"/>
      <c r="H21" s="551"/>
      <c r="I21" s="551"/>
      <c r="J21" s="551"/>
      <c r="K21" s="551"/>
      <c r="L21" s="552"/>
      <c r="M21" s="553" t="s">
        <v>508</v>
      </c>
      <c r="N21" s="554"/>
      <c r="O21" s="550"/>
      <c r="P21" s="551"/>
      <c r="Q21" s="551"/>
      <c r="R21" s="551"/>
      <c r="S21" s="551"/>
      <c r="T21" s="551"/>
      <c r="U21" s="551"/>
      <c r="V21" s="551"/>
      <c r="W21" s="552"/>
    </row>
    <row r="22" spans="2:23" s="1" customFormat="1" ht="20.100000000000001" customHeight="1">
      <c r="B22" s="362" t="s">
        <v>492</v>
      </c>
      <c r="C22" s="359" t="s">
        <v>493</v>
      </c>
      <c r="D22" s="512"/>
      <c r="E22" s="513"/>
      <c r="F22" s="514"/>
      <c r="G22" s="515"/>
      <c r="H22" s="515"/>
      <c r="I22" s="515"/>
      <c r="J22" s="515"/>
      <c r="K22" s="515"/>
      <c r="L22" s="515"/>
      <c r="M22" s="362" t="s">
        <v>492</v>
      </c>
      <c r="N22" s="359" t="s">
        <v>493</v>
      </c>
      <c r="O22" s="512"/>
      <c r="P22" s="513"/>
      <c r="Q22" s="514"/>
      <c r="R22" s="515"/>
      <c r="S22" s="515"/>
      <c r="T22" s="515"/>
      <c r="U22" s="515"/>
      <c r="V22" s="515"/>
      <c r="W22" s="521"/>
    </row>
    <row r="23" spans="2:23" s="1" customFormat="1" ht="20.100000000000001" customHeight="1">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c r="B24" s="362"/>
      <c r="C24" s="347" t="s">
        <v>494</v>
      </c>
      <c r="D24" s="522"/>
      <c r="E24" s="523"/>
      <c r="F24" s="514"/>
      <c r="G24" s="515"/>
      <c r="H24" s="515"/>
      <c r="I24" s="515"/>
      <c r="J24" s="515"/>
      <c r="K24" s="515"/>
      <c r="L24" s="515"/>
      <c r="M24" s="362"/>
      <c r="N24" s="347" t="s">
        <v>494</v>
      </c>
      <c r="O24" s="522"/>
      <c r="P24" s="523"/>
      <c r="Q24" s="514"/>
      <c r="R24" s="515"/>
      <c r="S24" s="515"/>
      <c r="T24" s="515"/>
      <c r="U24" s="515"/>
      <c r="V24" s="515"/>
      <c r="W24" s="521"/>
    </row>
    <row r="25" spans="2:23" s="1" customFormat="1" ht="20.100000000000001" customHeight="1">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c r="B26" s="346" t="s">
        <v>495</v>
      </c>
      <c r="C26" s="346" t="s">
        <v>496</v>
      </c>
      <c r="D26" s="526"/>
      <c r="E26" s="527"/>
      <c r="F26" s="514"/>
      <c r="G26" s="515"/>
      <c r="H26" s="515"/>
      <c r="I26" s="515"/>
      <c r="J26" s="515"/>
      <c r="K26" s="515"/>
      <c r="L26" s="515"/>
      <c r="M26" s="346" t="s">
        <v>495</v>
      </c>
      <c r="N26" s="346" t="s">
        <v>496</v>
      </c>
      <c r="O26" s="526"/>
      <c r="P26" s="527"/>
      <c r="Q26" s="514"/>
      <c r="R26" s="515"/>
      <c r="S26" s="515"/>
      <c r="T26" s="515"/>
      <c r="U26" s="515"/>
      <c r="V26" s="515"/>
      <c r="W26" s="521"/>
    </row>
    <row r="27" spans="2:23" s="1" customFormat="1" ht="17.100000000000001" customHeight="1">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c r="B28" s="346"/>
      <c r="C28" s="346" t="s">
        <v>497</v>
      </c>
      <c r="D28" s="526"/>
      <c r="E28" s="527"/>
      <c r="F28" s="514"/>
      <c r="G28" s="515"/>
      <c r="H28" s="515"/>
      <c r="I28" s="515"/>
      <c r="J28" s="515"/>
      <c r="K28" s="515"/>
      <c r="L28" s="515"/>
      <c r="M28" s="346"/>
      <c r="N28" s="346" t="s">
        <v>497</v>
      </c>
      <c r="O28" s="526"/>
      <c r="P28" s="527"/>
      <c r="Q28" s="514"/>
      <c r="R28" s="515"/>
      <c r="S28" s="515"/>
      <c r="T28" s="515"/>
      <c r="U28" s="515"/>
      <c r="V28" s="515"/>
      <c r="W28" s="521"/>
    </row>
    <row r="29" spans="2:23" s="1" customFormat="1" ht="17.100000000000001" customHeight="1">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c r="B30" s="106" t="s">
        <v>498</v>
      </c>
      <c r="C30" s="108"/>
      <c r="D30" s="530"/>
      <c r="E30" s="531"/>
      <c r="F30" s="514"/>
      <c r="G30" s="515"/>
      <c r="H30" s="515"/>
      <c r="I30" s="515"/>
      <c r="J30" s="515"/>
      <c r="K30" s="515"/>
      <c r="L30" s="515"/>
      <c r="M30" s="106" t="s">
        <v>498</v>
      </c>
      <c r="N30" s="108"/>
      <c r="O30" s="530"/>
      <c r="P30" s="531"/>
      <c r="Q30" s="514"/>
      <c r="R30" s="515"/>
      <c r="S30" s="515"/>
      <c r="T30" s="515"/>
      <c r="U30" s="515"/>
      <c r="V30" s="515"/>
      <c r="W30" s="521"/>
    </row>
    <row r="31" spans="2:23" s="1" customFormat="1" ht="17.100000000000001" customHeight="1">
      <c r="B31" s="106" t="s">
        <v>499</v>
      </c>
      <c r="C31" s="108"/>
      <c r="D31" s="530"/>
      <c r="E31" s="531"/>
      <c r="F31" s="514"/>
      <c r="G31" s="515"/>
      <c r="H31" s="515"/>
      <c r="I31" s="515"/>
      <c r="J31" s="515"/>
      <c r="K31" s="515"/>
      <c r="L31" s="515"/>
      <c r="M31" s="106" t="s">
        <v>499</v>
      </c>
      <c r="N31" s="108"/>
      <c r="O31" s="530"/>
      <c r="P31" s="531"/>
      <c r="Q31" s="514"/>
      <c r="R31" s="515"/>
      <c r="S31" s="515"/>
      <c r="T31" s="515"/>
      <c r="U31" s="515"/>
      <c r="V31" s="515"/>
      <c r="W31" s="521"/>
    </row>
    <row r="32" spans="2:23" s="1" customFormat="1" ht="17.100000000000001" customHeight="1">
      <c r="B32" s="91" t="s">
        <v>500</v>
      </c>
      <c r="C32" s="532" t="s">
        <v>400</v>
      </c>
      <c r="D32" s="533"/>
      <c r="E32" s="534"/>
      <c r="F32" s="514"/>
      <c r="G32" s="515"/>
      <c r="H32" s="515"/>
      <c r="I32" s="515"/>
      <c r="J32" s="515"/>
      <c r="K32" s="515"/>
      <c r="L32" s="515"/>
      <c r="M32" s="91" t="s">
        <v>500</v>
      </c>
      <c r="N32" s="532" t="s">
        <v>400</v>
      </c>
      <c r="O32" s="533"/>
      <c r="P32" s="71"/>
      <c r="Q32" s="514"/>
      <c r="R32" s="515"/>
      <c r="S32" s="515"/>
      <c r="T32" s="515"/>
      <c r="U32" s="515"/>
      <c r="V32" s="515"/>
      <c r="W32" s="521"/>
    </row>
    <row r="33" spans="2:23" s="1" customFormat="1" ht="17.100000000000001" customHeight="1">
      <c r="B33" s="94"/>
      <c r="C33" s="532" t="s">
        <v>401</v>
      </c>
      <c r="D33" s="533"/>
      <c r="E33" s="71"/>
      <c r="F33" s="535"/>
      <c r="G33" s="536"/>
      <c r="H33" s="536"/>
      <c r="I33" s="536"/>
      <c r="J33" s="536"/>
      <c r="K33" s="536"/>
      <c r="L33" s="536"/>
      <c r="M33" s="94"/>
      <c r="N33" s="532" t="s">
        <v>401</v>
      </c>
      <c r="O33" s="533"/>
      <c r="P33" s="555"/>
      <c r="Q33" s="535"/>
      <c r="R33" s="536"/>
      <c r="S33" s="536"/>
      <c r="T33" s="536"/>
      <c r="U33" s="536"/>
      <c r="V33" s="536"/>
      <c r="W33" s="537"/>
    </row>
    <row r="34" spans="2:23" s="1" customFormat="1" ht="17.100000000000001" customHeight="1">
      <c r="B34" s="106" t="s">
        <v>391</v>
      </c>
      <c r="C34" s="107"/>
      <c r="D34" s="108"/>
      <c r="E34" s="83"/>
      <c r="F34" s="538"/>
      <c r="G34" s="538"/>
      <c r="H34" s="538"/>
      <c r="I34" s="538"/>
      <c r="J34" s="538"/>
      <c r="K34" s="538"/>
      <c r="L34" s="539"/>
      <c r="M34" s="106" t="s">
        <v>391</v>
      </c>
      <c r="N34" s="107"/>
      <c r="O34" s="108"/>
      <c r="P34" s="83"/>
      <c r="Q34" s="538"/>
      <c r="R34" s="538"/>
      <c r="S34" s="538"/>
      <c r="T34" s="538"/>
      <c r="U34" s="538"/>
      <c r="V34" s="538"/>
      <c r="W34" s="539"/>
    </row>
    <row r="35" spans="2:23" s="1" customFormat="1" ht="17.100000000000001" customHeight="1">
      <c r="B35" s="106" t="s">
        <v>502</v>
      </c>
      <c r="C35" s="107"/>
      <c r="D35" s="108"/>
      <c r="E35" s="540"/>
      <c r="F35" s="541"/>
      <c r="G35" s="541"/>
      <c r="H35" s="541"/>
      <c r="I35" s="541"/>
      <c r="J35" s="541"/>
      <c r="K35" s="541"/>
      <c r="L35" s="542"/>
      <c r="M35" s="106" t="s">
        <v>502</v>
      </c>
      <c r="N35" s="107"/>
      <c r="O35" s="108"/>
      <c r="P35" s="540"/>
      <c r="Q35" s="541"/>
      <c r="R35" s="541"/>
      <c r="S35" s="541"/>
      <c r="T35" s="541"/>
      <c r="U35" s="541"/>
      <c r="V35" s="541"/>
      <c r="W35" s="542"/>
    </row>
    <row r="36" spans="2:23" s="1" customFormat="1" ht="17.100000000000001" customHeight="1">
      <c r="B36" s="106" t="s">
        <v>504</v>
      </c>
      <c r="C36" s="107"/>
      <c r="D36" s="108"/>
      <c r="E36" s="540"/>
      <c r="F36" s="541"/>
      <c r="G36" s="541"/>
      <c r="H36" s="543"/>
      <c r="I36" s="543"/>
      <c r="J36" s="543"/>
      <c r="K36" s="543"/>
      <c r="L36" s="544"/>
      <c r="M36" s="106" t="s">
        <v>504</v>
      </c>
      <c r="N36" s="107"/>
      <c r="O36" s="108"/>
      <c r="P36" s="540"/>
      <c r="Q36" s="541"/>
      <c r="R36" s="541"/>
      <c r="S36" s="543"/>
      <c r="T36" s="543"/>
      <c r="U36" s="543"/>
      <c r="V36" s="543"/>
      <c r="W36" s="544"/>
    </row>
    <row r="37" spans="2:23" s="1" customFormat="1" ht="17.100000000000001" customHeight="1">
      <c r="B37" s="106" t="s">
        <v>506</v>
      </c>
      <c r="C37" s="107"/>
      <c r="D37" s="108"/>
      <c r="E37" s="540"/>
      <c r="F37" s="541"/>
      <c r="G37" s="541"/>
      <c r="H37" s="545" t="s">
        <v>507</v>
      </c>
      <c r="I37" s="546"/>
      <c r="J37" s="547"/>
      <c r="K37" s="548"/>
      <c r="L37" s="549"/>
      <c r="M37" s="106" t="s">
        <v>506</v>
      </c>
      <c r="N37" s="107"/>
      <c r="O37" s="108"/>
      <c r="P37" s="540"/>
      <c r="Q37" s="541"/>
      <c r="R37" s="541"/>
      <c r="S37" s="545" t="s">
        <v>507</v>
      </c>
      <c r="T37" s="546"/>
      <c r="U37" s="547"/>
      <c r="V37" s="548"/>
      <c r="W37" s="549"/>
    </row>
    <row r="38" spans="2:23" s="1" customFormat="1" ht="17.100000000000001" customHeight="1">
      <c r="B38" s="94" t="s">
        <v>508</v>
      </c>
      <c r="C38" s="95"/>
      <c r="D38" s="550"/>
      <c r="E38" s="551"/>
      <c r="F38" s="551"/>
      <c r="G38" s="551"/>
      <c r="H38" s="551"/>
      <c r="I38" s="551"/>
      <c r="J38" s="551"/>
      <c r="K38" s="551"/>
      <c r="L38" s="552"/>
      <c r="M38" s="94" t="s">
        <v>508</v>
      </c>
      <c r="N38" s="95"/>
      <c r="O38" s="550"/>
      <c r="P38" s="551"/>
      <c r="Q38" s="551"/>
      <c r="R38" s="551"/>
      <c r="S38" s="551"/>
      <c r="T38" s="551"/>
      <c r="U38" s="551"/>
      <c r="V38" s="551"/>
      <c r="W38" s="552"/>
    </row>
    <row r="39" spans="2:23" ht="15" customHeight="1">
      <c r="B39" s="3"/>
      <c r="C39" s="556" t="s">
        <v>510</v>
      </c>
      <c r="D39" s="557"/>
      <c r="E39" s="557"/>
      <c r="F39" s="557"/>
      <c r="G39" s="557"/>
      <c r="H39" s="557"/>
      <c r="I39" s="557"/>
      <c r="J39" s="557"/>
      <c r="K39" s="557"/>
      <c r="L39" s="557"/>
      <c r="M39" s="3"/>
      <c r="N39" s="558" t="s">
        <v>511</v>
      </c>
      <c r="O39" s="3"/>
      <c r="P39" s="3"/>
      <c r="Q39" s="3"/>
      <c r="R39" s="3"/>
      <c r="S39" s="3"/>
      <c r="T39" s="3"/>
      <c r="U39" s="3"/>
      <c r="V39" s="3"/>
      <c r="W39" s="3"/>
    </row>
    <row r="40" spans="2:23" ht="15" customHeight="1">
      <c r="B40" s="3"/>
      <c r="C40" s="559"/>
      <c r="D40" s="559"/>
      <c r="E40" s="559"/>
      <c r="F40" s="559"/>
      <c r="G40" s="559"/>
      <c r="H40" s="559"/>
      <c r="I40" s="559"/>
      <c r="J40" s="559"/>
      <c r="K40" s="559"/>
      <c r="L40" s="559"/>
      <c r="M40" s="3"/>
      <c r="N40" s="558" t="s">
        <v>512</v>
      </c>
      <c r="O40" s="3"/>
      <c r="P40" s="3"/>
      <c r="Q40" s="3"/>
      <c r="R40" s="3"/>
      <c r="S40" s="3"/>
      <c r="T40" s="3"/>
      <c r="U40" s="3"/>
      <c r="V40" s="3"/>
      <c r="W40" s="3"/>
    </row>
    <row r="41" spans="2:23" ht="15" customHeight="1">
      <c r="C41" s="558" t="s">
        <v>513</v>
      </c>
      <c r="N41" s="67" t="s">
        <v>514</v>
      </c>
      <c r="O41" s="560"/>
      <c r="P41" s="560"/>
      <c r="Q41" s="560"/>
      <c r="R41" s="560"/>
      <c r="S41" s="560"/>
      <c r="T41" s="560"/>
      <c r="U41" s="560"/>
      <c r="V41" s="560"/>
    </row>
    <row r="42" spans="2:23" ht="15" customHeight="1">
      <c r="C42" s="558" t="s">
        <v>515</v>
      </c>
      <c r="N42" s="67" t="s">
        <v>516</v>
      </c>
      <c r="O42" s="560"/>
      <c r="P42" s="560"/>
      <c r="Q42" s="560"/>
      <c r="R42" s="560"/>
      <c r="S42" s="560"/>
      <c r="T42" s="560"/>
      <c r="U42" s="560"/>
      <c r="V42" s="560"/>
    </row>
    <row r="43" spans="2:23">
      <c r="C43" s="67" t="s">
        <v>517</v>
      </c>
      <c r="N43" s="67" t="s">
        <v>518</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C4567110-0CDD-45A2-8820-F5F81BB09146}">
      <formula1>INDIRECT(D13)</formula1>
    </dataValidation>
    <dataValidation type="list" allowBlank="1" showInputMessage="1" showErrorMessage="1" sqref="D28:E29 D11:E12 O11:P12 O28:P29" xr:uid="{4F0A9FB3-D4D2-4A5F-9744-CE11D85ECADE}">
      <formula1>INDIRECT(D9)</formula1>
    </dataValidation>
    <dataValidation type="list" allowBlank="1" showInputMessage="1" showErrorMessage="1" sqref="E32:E33 E15:E16 P32:P33 P15:P16" xr:uid="{CB28C144-9CB3-4ADB-9AFB-7D7E41E79E8E}">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248FB-8BD5-4ABA-9D7B-92BAB34DCAAB}">
  <dimension ref="B1:Y43"/>
  <sheetViews>
    <sheetView showGridLines="0" showZeros="0" view="pageBreakPreview" zoomScale="85" zoomScaleNormal="100" zoomScaleSheetLayoutView="85"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83" t="s">
        <v>489</v>
      </c>
      <c r="C2" s="283"/>
      <c r="D2" s="283"/>
      <c r="E2" s="283"/>
      <c r="F2" s="283"/>
      <c r="G2" s="283"/>
      <c r="H2" s="283"/>
      <c r="I2" s="283"/>
      <c r="J2" s="283"/>
      <c r="K2" s="283"/>
      <c r="L2" s="283"/>
      <c r="M2" s="283"/>
      <c r="N2" s="283"/>
      <c r="O2" s="283"/>
      <c r="P2" s="283"/>
      <c r="Q2" s="283"/>
      <c r="R2" s="283"/>
      <c r="S2" s="283"/>
      <c r="T2" s="283"/>
      <c r="U2" s="283"/>
      <c r="V2" s="283"/>
      <c r="W2" s="283"/>
      <c r="Y2" s="326" t="s">
        <v>318</v>
      </c>
    </row>
    <row r="3" spans="2:25" s="1" customFormat="1" ht="20.100000000000001" customHeight="1">
      <c r="B3" s="501" t="s">
        <v>8</v>
      </c>
      <c r="C3" s="501"/>
      <c r="D3" s="502" t="s">
        <v>292</v>
      </c>
      <c r="E3" s="502"/>
      <c r="F3" s="502"/>
      <c r="G3" s="502"/>
      <c r="H3" s="287" t="s">
        <v>9</v>
      </c>
      <c r="I3" s="287"/>
      <c r="J3" s="503" t="s">
        <v>294</v>
      </c>
      <c r="K3" s="503"/>
      <c r="L3" s="503"/>
      <c r="M3" s="118" t="s">
        <v>490</v>
      </c>
      <c r="N3" s="118"/>
      <c r="O3" s="118"/>
      <c r="P3" s="473" t="s">
        <v>310</v>
      </c>
      <c r="Q3" s="473"/>
      <c r="R3" s="473"/>
      <c r="S3" s="91" t="s">
        <v>375</v>
      </c>
      <c r="T3" s="93"/>
      <c r="U3" s="504">
        <v>44861</v>
      </c>
      <c r="V3" s="505"/>
      <c r="W3" s="506"/>
      <c r="Y3" s="326" t="s">
        <v>323</v>
      </c>
    </row>
    <row r="4" spans="2:25" s="1" customFormat="1" ht="20.100000000000001" customHeight="1">
      <c r="B4" s="507" t="s">
        <v>0</v>
      </c>
      <c r="C4" s="507"/>
      <c r="D4" s="508" t="s">
        <v>293</v>
      </c>
      <c r="E4" s="508"/>
      <c r="F4" s="508"/>
      <c r="G4" s="508"/>
      <c r="H4" s="309" t="s">
        <v>1</v>
      </c>
      <c r="I4" s="309"/>
      <c r="J4" s="503" t="s">
        <v>295</v>
      </c>
      <c r="K4" s="503"/>
      <c r="L4" s="503"/>
      <c r="M4" s="118" t="s">
        <v>491</v>
      </c>
      <c r="N4" s="118"/>
      <c r="O4" s="118"/>
      <c r="P4" s="473" t="s">
        <v>334</v>
      </c>
      <c r="Q4" s="473"/>
      <c r="R4" s="473"/>
      <c r="S4" s="338"/>
      <c r="T4" s="339"/>
      <c r="U4" s="509"/>
      <c r="V4" s="510"/>
      <c r="W4" s="511"/>
      <c r="Y4" s="326" t="s">
        <v>327</v>
      </c>
    </row>
    <row r="5" spans="2:25" s="1" customFormat="1" ht="20.100000000000001" customHeight="1">
      <c r="B5" s="362" t="s">
        <v>492</v>
      </c>
      <c r="C5" s="359" t="s">
        <v>493</v>
      </c>
      <c r="D5" s="512">
        <v>19</v>
      </c>
      <c r="E5" s="513"/>
      <c r="F5" s="514"/>
      <c r="G5" s="515"/>
      <c r="H5" s="515"/>
      <c r="I5" s="515"/>
      <c r="J5" s="515"/>
      <c r="K5" s="515"/>
      <c r="L5" s="515"/>
      <c r="M5" s="294" t="s">
        <v>492</v>
      </c>
      <c r="N5" s="347" t="s">
        <v>493</v>
      </c>
      <c r="O5" s="512">
        <v>19</v>
      </c>
      <c r="P5" s="513"/>
      <c r="Q5" s="516"/>
      <c r="R5" s="517"/>
      <c r="S5" s="517"/>
      <c r="T5" s="517"/>
      <c r="U5" s="517"/>
      <c r="V5" s="517"/>
      <c r="W5" s="518"/>
      <c r="Y5" s="326" t="s">
        <v>331</v>
      </c>
    </row>
    <row r="6" spans="2:25" s="1" customFormat="1" ht="20.100000000000001" customHeight="1">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c r="B7" s="362"/>
      <c r="C7" s="347" t="s">
        <v>494</v>
      </c>
      <c r="D7" s="522">
        <v>1</v>
      </c>
      <c r="E7" s="523"/>
      <c r="F7" s="514"/>
      <c r="G7" s="515"/>
      <c r="H7" s="515"/>
      <c r="I7" s="515"/>
      <c r="J7" s="515"/>
      <c r="K7" s="515"/>
      <c r="L7" s="515"/>
      <c r="M7" s="362"/>
      <c r="N7" s="347" t="s">
        <v>494</v>
      </c>
      <c r="O7" s="522">
        <v>2</v>
      </c>
      <c r="P7" s="523"/>
      <c r="Q7" s="514"/>
      <c r="R7" s="515"/>
      <c r="S7" s="515"/>
      <c r="T7" s="515"/>
      <c r="U7" s="515"/>
      <c r="V7" s="515"/>
      <c r="W7" s="521"/>
    </row>
    <row r="8" spans="2:25" s="1" customFormat="1" ht="20.100000000000001" customHeight="1">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c r="B9" s="346" t="s">
        <v>495</v>
      </c>
      <c r="C9" s="346" t="s">
        <v>496</v>
      </c>
      <c r="D9" s="526" t="s">
        <v>281</v>
      </c>
      <c r="E9" s="527"/>
      <c r="F9" s="514"/>
      <c r="G9" s="515"/>
      <c r="H9" s="515"/>
      <c r="I9" s="515"/>
      <c r="J9" s="515"/>
      <c r="K9" s="515"/>
      <c r="L9" s="515"/>
      <c r="M9" s="346" t="s">
        <v>495</v>
      </c>
      <c r="N9" s="346" t="s">
        <v>496</v>
      </c>
      <c r="O9" s="526" t="s">
        <v>281</v>
      </c>
      <c r="P9" s="527"/>
      <c r="Q9" s="514"/>
      <c r="R9" s="515"/>
      <c r="S9" s="515"/>
      <c r="T9" s="515"/>
      <c r="U9" s="515"/>
      <c r="V9" s="515"/>
      <c r="W9" s="521"/>
    </row>
    <row r="10" spans="2:25" s="1" customFormat="1" ht="17.100000000000001" customHeight="1">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c r="B11" s="346"/>
      <c r="C11" s="346" t="s">
        <v>497</v>
      </c>
      <c r="D11" s="526" t="s">
        <v>241</v>
      </c>
      <c r="E11" s="527"/>
      <c r="F11" s="514"/>
      <c r="G11" s="515"/>
      <c r="H11" s="515"/>
      <c r="I11" s="515"/>
      <c r="J11" s="515"/>
      <c r="K11" s="515"/>
      <c r="L11" s="515"/>
      <c r="M11" s="346"/>
      <c r="N11" s="346" t="s">
        <v>497</v>
      </c>
      <c r="O11" s="526" t="s">
        <v>243</v>
      </c>
      <c r="P11" s="527"/>
      <c r="Q11" s="514"/>
      <c r="R11" s="515"/>
      <c r="S11" s="515"/>
      <c r="T11" s="515"/>
      <c r="U11" s="515"/>
      <c r="V11" s="515"/>
      <c r="W11" s="521"/>
    </row>
    <row r="12" spans="2:25" s="1" customFormat="1" ht="17.100000000000001" customHeight="1">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c r="B13" s="106" t="s">
        <v>498</v>
      </c>
      <c r="C13" s="108"/>
      <c r="D13" s="530" t="s">
        <v>153</v>
      </c>
      <c r="E13" s="531"/>
      <c r="F13" s="514"/>
      <c r="G13" s="515"/>
      <c r="H13" s="515"/>
      <c r="I13" s="515"/>
      <c r="J13" s="515"/>
      <c r="K13" s="515"/>
      <c r="L13" s="515"/>
      <c r="M13" s="106" t="s">
        <v>498</v>
      </c>
      <c r="N13" s="108"/>
      <c r="O13" s="530" t="s">
        <v>143</v>
      </c>
      <c r="P13" s="531"/>
      <c r="Q13" s="514"/>
      <c r="R13" s="515"/>
      <c r="S13" s="515"/>
      <c r="T13" s="515"/>
      <c r="U13" s="515"/>
      <c r="V13" s="515"/>
      <c r="W13" s="521"/>
    </row>
    <row r="14" spans="2:25" s="1" customFormat="1" ht="17.100000000000001" customHeight="1">
      <c r="B14" s="106" t="s">
        <v>499</v>
      </c>
      <c r="C14" s="108"/>
      <c r="D14" s="530" t="s">
        <v>147</v>
      </c>
      <c r="E14" s="531"/>
      <c r="F14" s="514"/>
      <c r="G14" s="515"/>
      <c r="H14" s="515"/>
      <c r="I14" s="515"/>
      <c r="J14" s="515"/>
      <c r="K14" s="515"/>
      <c r="L14" s="515"/>
      <c r="M14" s="106" t="s">
        <v>499</v>
      </c>
      <c r="N14" s="108"/>
      <c r="O14" s="530" t="s">
        <v>160</v>
      </c>
      <c r="P14" s="531"/>
      <c r="Q14" s="514"/>
      <c r="R14" s="515"/>
      <c r="S14" s="515"/>
      <c r="T14" s="515"/>
      <c r="U14" s="515"/>
      <c r="V14" s="515"/>
      <c r="W14" s="521"/>
    </row>
    <row r="15" spans="2:25" s="1" customFormat="1" ht="17.100000000000001" customHeight="1">
      <c r="B15" s="91" t="s">
        <v>500</v>
      </c>
      <c r="C15" s="532" t="s">
        <v>400</v>
      </c>
      <c r="D15" s="533"/>
      <c r="E15" s="534" t="s">
        <v>291</v>
      </c>
      <c r="F15" s="514"/>
      <c r="G15" s="515"/>
      <c r="H15" s="515"/>
      <c r="I15" s="515"/>
      <c r="J15" s="515"/>
      <c r="K15" s="515"/>
      <c r="L15" s="515"/>
      <c r="M15" s="91" t="s">
        <v>500</v>
      </c>
      <c r="N15" s="532" t="s">
        <v>400</v>
      </c>
      <c r="O15" s="533"/>
      <c r="P15" s="534" t="s">
        <v>291</v>
      </c>
      <c r="Q15" s="514"/>
      <c r="R15" s="515"/>
      <c r="S15" s="515"/>
      <c r="T15" s="515"/>
      <c r="U15" s="515"/>
      <c r="V15" s="515"/>
      <c r="W15" s="521"/>
    </row>
    <row r="16" spans="2:25" s="1" customFormat="1" ht="17.100000000000001" customHeight="1">
      <c r="B16" s="94"/>
      <c r="C16" s="532" t="s">
        <v>401</v>
      </c>
      <c r="D16" s="533"/>
      <c r="E16" s="71" t="s">
        <v>323</v>
      </c>
      <c r="F16" s="535"/>
      <c r="G16" s="536"/>
      <c r="H16" s="536"/>
      <c r="I16" s="536"/>
      <c r="J16" s="536"/>
      <c r="K16" s="536"/>
      <c r="L16" s="536"/>
      <c r="M16" s="94"/>
      <c r="N16" s="532" t="s">
        <v>401</v>
      </c>
      <c r="O16" s="533"/>
      <c r="P16" s="71" t="s">
        <v>323</v>
      </c>
      <c r="Q16" s="535"/>
      <c r="R16" s="536"/>
      <c r="S16" s="536"/>
      <c r="T16" s="536"/>
      <c r="U16" s="536"/>
      <c r="V16" s="536"/>
      <c r="W16" s="537"/>
    </row>
    <row r="17" spans="2:23" s="1" customFormat="1" ht="17.100000000000001" customHeight="1">
      <c r="B17" s="106" t="s">
        <v>391</v>
      </c>
      <c r="C17" s="107"/>
      <c r="D17" s="108"/>
      <c r="E17" s="83" t="s">
        <v>543</v>
      </c>
      <c r="F17" s="538"/>
      <c r="G17" s="538"/>
      <c r="H17" s="538"/>
      <c r="I17" s="538"/>
      <c r="J17" s="538"/>
      <c r="K17" s="538"/>
      <c r="L17" s="539"/>
      <c r="M17" s="106" t="s">
        <v>391</v>
      </c>
      <c r="N17" s="107"/>
      <c r="O17" s="108"/>
      <c r="P17" s="83" t="s">
        <v>552</v>
      </c>
      <c r="Q17" s="538"/>
      <c r="R17" s="538"/>
      <c r="S17" s="538"/>
      <c r="T17" s="538"/>
      <c r="U17" s="538"/>
      <c r="V17" s="538"/>
      <c r="W17" s="539"/>
    </row>
    <row r="18" spans="2:23" s="1" customFormat="1" ht="17.100000000000001" customHeight="1">
      <c r="B18" s="106" t="s">
        <v>502</v>
      </c>
      <c r="C18" s="107"/>
      <c r="D18" s="108"/>
      <c r="E18" s="540" t="s">
        <v>553</v>
      </c>
      <c r="F18" s="541"/>
      <c r="G18" s="541"/>
      <c r="H18" s="541"/>
      <c r="I18" s="541"/>
      <c r="J18" s="541"/>
      <c r="K18" s="541"/>
      <c r="L18" s="542"/>
      <c r="M18" s="106" t="s">
        <v>502</v>
      </c>
      <c r="N18" s="107"/>
      <c r="O18" s="108"/>
      <c r="P18" s="540" t="s">
        <v>324</v>
      </c>
      <c r="Q18" s="541"/>
      <c r="R18" s="541"/>
      <c r="S18" s="541"/>
      <c r="T18" s="541"/>
      <c r="U18" s="541"/>
      <c r="V18" s="541"/>
      <c r="W18" s="542"/>
    </row>
    <row r="19" spans="2:23" s="1" customFormat="1" ht="17.100000000000001" customHeight="1">
      <c r="B19" s="106" t="s">
        <v>504</v>
      </c>
      <c r="C19" s="107"/>
      <c r="D19" s="108"/>
      <c r="E19" s="540" t="s">
        <v>505</v>
      </c>
      <c r="F19" s="541"/>
      <c r="G19" s="541"/>
      <c r="H19" s="543"/>
      <c r="I19" s="543"/>
      <c r="J19" s="543"/>
      <c r="K19" s="543"/>
      <c r="L19" s="544"/>
      <c r="M19" s="106" t="s">
        <v>504</v>
      </c>
      <c r="N19" s="107"/>
      <c r="O19" s="108"/>
      <c r="P19" s="540" t="s">
        <v>505</v>
      </c>
      <c r="Q19" s="541"/>
      <c r="R19" s="541"/>
      <c r="S19" s="543"/>
      <c r="T19" s="543"/>
      <c r="U19" s="543"/>
      <c r="V19" s="543"/>
      <c r="W19" s="544"/>
    </row>
    <row r="20" spans="2:23" s="1" customFormat="1" ht="17.100000000000001" customHeight="1">
      <c r="B20" s="106" t="s">
        <v>506</v>
      </c>
      <c r="C20" s="107"/>
      <c r="D20" s="108"/>
      <c r="E20" s="540" t="s">
        <v>324</v>
      </c>
      <c r="F20" s="541"/>
      <c r="G20" s="541"/>
      <c r="H20" s="545" t="s">
        <v>507</v>
      </c>
      <c r="I20" s="546"/>
      <c r="J20" s="547" t="s">
        <v>505</v>
      </c>
      <c r="K20" s="548"/>
      <c r="L20" s="549"/>
      <c r="M20" s="106" t="s">
        <v>506</v>
      </c>
      <c r="N20" s="107"/>
      <c r="O20" s="108"/>
      <c r="P20" s="540" t="s">
        <v>324</v>
      </c>
      <c r="Q20" s="541"/>
      <c r="R20" s="541"/>
      <c r="S20" s="545" t="s">
        <v>507</v>
      </c>
      <c r="T20" s="546"/>
      <c r="U20" s="547" t="s">
        <v>505</v>
      </c>
      <c r="V20" s="548"/>
      <c r="W20" s="549"/>
    </row>
    <row r="21" spans="2:23" s="1" customFormat="1" ht="17.100000000000001" customHeight="1">
      <c r="B21" s="106" t="s">
        <v>508</v>
      </c>
      <c r="C21" s="107"/>
      <c r="D21" s="550" t="s">
        <v>554</v>
      </c>
      <c r="E21" s="551"/>
      <c r="F21" s="551"/>
      <c r="G21" s="551"/>
      <c r="H21" s="551"/>
      <c r="I21" s="551"/>
      <c r="J21" s="551"/>
      <c r="K21" s="551"/>
      <c r="L21" s="552"/>
      <c r="M21" s="553" t="s">
        <v>508</v>
      </c>
      <c r="N21" s="554"/>
      <c r="O21" s="550" t="s">
        <v>533</v>
      </c>
      <c r="P21" s="551"/>
      <c r="Q21" s="551"/>
      <c r="R21" s="551"/>
      <c r="S21" s="551"/>
      <c r="T21" s="551"/>
      <c r="U21" s="551"/>
      <c r="V21" s="551"/>
      <c r="W21" s="552"/>
    </row>
    <row r="22" spans="2:23" s="1" customFormat="1" ht="20.100000000000001" customHeight="1">
      <c r="B22" s="362" t="s">
        <v>492</v>
      </c>
      <c r="C22" s="359" t="s">
        <v>493</v>
      </c>
      <c r="D22" s="512">
        <v>19</v>
      </c>
      <c r="E22" s="513"/>
      <c r="F22" s="514"/>
      <c r="G22" s="515"/>
      <c r="H22" s="515"/>
      <c r="I22" s="515"/>
      <c r="J22" s="515"/>
      <c r="K22" s="515"/>
      <c r="L22" s="515"/>
      <c r="M22" s="362" t="s">
        <v>492</v>
      </c>
      <c r="N22" s="359" t="s">
        <v>493</v>
      </c>
      <c r="O22" s="512"/>
      <c r="P22" s="513"/>
      <c r="Q22" s="514"/>
      <c r="R22" s="515"/>
      <c r="S22" s="515"/>
      <c r="T22" s="515"/>
      <c r="U22" s="515"/>
      <c r="V22" s="515"/>
      <c r="W22" s="521"/>
    </row>
    <row r="23" spans="2:23" s="1" customFormat="1" ht="20.100000000000001" customHeight="1">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c r="B24" s="362"/>
      <c r="C24" s="347" t="s">
        <v>494</v>
      </c>
      <c r="D24" s="522">
        <v>3</v>
      </c>
      <c r="E24" s="523"/>
      <c r="F24" s="514"/>
      <c r="G24" s="515"/>
      <c r="H24" s="515"/>
      <c r="I24" s="515"/>
      <c r="J24" s="515"/>
      <c r="K24" s="515"/>
      <c r="L24" s="515"/>
      <c r="M24" s="362"/>
      <c r="N24" s="347" t="s">
        <v>494</v>
      </c>
      <c r="O24" s="522"/>
      <c r="P24" s="523"/>
      <c r="Q24" s="514"/>
      <c r="R24" s="515"/>
      <c r="S24" s="515"/>
      <c r="T24" s="515"/>
      <c r="U24" s="515"/>
      <c r="V24" s="515"/>
      <c r="W24" s="521"/>
    </row>
    <row r="25" spans="2:23" s="1" customFormat="1" ht="20.100000000000001" customHeight="1">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c r="B26" s="346" t="s">
        <v>495</v>
      </c>
      <c r="C26" s="346" t="s">
        <v>496</v>
      </c>
      <c r="D26" s="526" t="s">
        <v>281</v>
      </c>
      <c r="E26" s="527"/>
      <c r="F26" s="514"/>
      <c r="G26" s="515"/>
      <c r="H26" s="515"/>
      <c r="I26" s="515"/>
      <c r="J26" s="515"/>
      <c r="K26" s="515"/>
      <c r="L26" s="515"/>
      <c r="M26" s="346" t="s">
        <v>495</v>
      </c>
      <c r="N26" s="346" t="s">
        <v>496</v>
      </c>
      <c r="O26" s="526"/>
      <c r="P26" s="527"/>
      <c r="Q26" s="514"/>
      <c r="R26" s="515"/>
      <c r="S26" s="515"/>
      <c r="T26" s="515"/>
      <c r="U26" s="515"/>
      <c r="V26" s="515"/>
      <c r="W26" s="521"/>
    </row>
    <row r="27" spans="2:23" s="1" customFormat="1" ht="17.100000000000001" customHeight="1">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c r="B28" s="346"/>
      <c r="C28" s="346" t="s">
        <v>497</v>
      </c>
      <c r="D28" s="526" t="s">
        <v>249</v>
      </c>
      <c r="E28" s="527"/>
      <c r="F28" s="514"/>
      <c r="G28" s="515"/>
      <c r="H28" s="515"/>
      <c r="I28" s="515"/>
      <c r="J28" s="515"/>
      <c r="K28" s="515"/>
      <c r="L28" s="515"/>
      <c r="M28" s="346"/>
      <c r="N28" s="346" t="s">
        <v>497</v>
      </c>
      <c r="O28" s="526"/>
      <c r="P28" s="527"/>
      <c r="Q28" s="514"/>
      <c r="R28" s="515"/>
      <c r="S28" s="515"/>
      <c r="T28" s="515"/>
      <c r="U28" s="515"/>
      <c r="V28" s="515"/>
      <c r="W28" s="521"/>
    </row>
    <row r="29" spans="2:23" s="1" customFormat="1" ht="17.100000000000001" customHeight="1">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c r="B30" s="106" t="s">
        <v>498</v>
      </c>
      <c r="C30" s="108"/>
      <c r="D30" s="530" t="s">
        <v>143</v>
      </c>
      <c r="E30" s="531"/>
      <c r="F30" s="514"/>
      <c r="G30" s="515"/>
      <c r="H30" s="515"/>
      <c r="I30" s="515"/>
      <c r="J30" s="515"/>
      <c r="K30" s="515"/>
      <c r="L30" s="515"/>
      <c r="M30" s="106" t="s">
        <v>498</v>
      </c>
      <c r="N30" s="108"/>
      <c r="O30" s="530"/>
      <c r="P30" s="531"/>
      <c r="Q30" s="514"/>
      <c r="R30" s="515"/>
      <c r="S30" s="515"/>
      <c r="T30" s="515"/>
      <c r="U30" s="515"/>
      <c r="V30" s="515"/>
      <c r="W30" s="521"/>
    </row>
    <row r="31" spans="2:23" s="1" customFormat="1" ht="17.100000000000001" customHeight="1">
      <c r="B31" s="106" t="s">
        <v>499</v>
      </c>
      <c r="C31" s="108"/>
      <c r="D31" s="530" t="s">
        <v>271</v>
      </c>
      <c r="E31" s="531"/>
      <c r="F31" s="514"/>
      <c r="G31" s="515"/>
      <c r="H31" s="515"/>
      <c r="I31" s="515"/>
      <c r="J31" s="515"/>
      <c r="K31" s="515"/>
      <c r="L31" s="515"/>
      <c r="M31" s="106" t="s">
        <v>499</v>
      </c>
      <c r="N31" s="108"/>
      <c r="O31" s="530"/>
      <c r="P31" s="531"/>
      <c r="Q31" s="514"/>
      <c r="R31" s="515"/>
      <c r="S31" s="515"/>
      <c r="T31" s="515"/>
      <c r="U31" s="515"/>
      <c r="V31" s="515"/>
      <c r="W31" s="521"/>
    </row>
    <row r="32" spans="2:23" s="1" customFormat="1" ht="17.100000000000001" customHeight="1">
      <c r="B32" s="91" t="s">
        <v>500</v>
      </c>
      <c r="C32" s="532" t="s">
        <v>400</v>
      </c>
      <c r="D32" s="533"/>
      <c r="E32" s="534" t="s">
        <v>291</v>
      </c>
      <c r="F32" s="514"/>
      <c r="G32" s="515"/>
      <c r="H32" s="515"/>
      <c r="I32" s="515"/>
      <c r="J32" s="515"/>
      <c r="K32" s="515"/>
      <c r="L32" s="515"/>
      <c r="M32" s="91" t="s">
        <v>500</v>
      </c>
      <c r="N32" s="532" t="s">
        <v>400</v>
      </c>
      <c r="O32" s="533"/>
      <c r="P32" s="71"/>
      <c r="Q32" s="514"/>
      <c r="R32" s="515"/>
      <c r="S32" s="515"/>
      <c r="T32" s="515"/>
      <c r="U32" s="515"/>
      <c r="V32" s="515"/>
      <c r="W32" s="521"/>
    </row>
    <row r="33" spans="2:23" s="1" customFormat="1" ht="17.100000000000001" customHeight="1">
      <c r="B33" s="94"/>
      <c r="C33" s="532" t="s">
        <v>401</v>
      </c>
      <c r="D33" s="533"/>
      <c r="E33" s="71" t="s">
        <v>323</v>
      </c>
      <c r="F33" s="535"/>
      <c r="G33" s="536"/>
      <c r="H33" s="536"/>
      <c r="I33" s="536"/>
      <c r="J33" s="536"/>
      <c r="K33" s="536"/>
      <c r="L33" s="536"/>
      <c r="M33" s="94"/>
      <c r="N33" s="532" t="s">
        <v>401</v>
      </c>
      <c r="O33" s="533"/>
      <c r="P33" s="555"/>
      <c r="Q33" s="535"/>
      <c r="R33" s="536"/>
      <c r="S33" s="536"/>
      <c r="T33" s="536"/>
      <c r="U33" s="536"/>
      <c r="V33" s="536"/>
      <c r="W33" s="537"/>
    </row>
    <row r="34" spans="2:23" s="1" customFormat="1" ht="17.100000000000001" customHeight="1">
      <c r="B34" s="106" t="s">
        <v>391</v>
      </c>
      <c r="C34" s="107"/>
      <c r="D34" s="108"/>
      <c r="E34" s="83" t="s">
        <v>555</v>
      </c>
      <c r="F34" s="538"/>
      <c r="G34" s="538"/>
      <c r="H34" s="538"/>
      <c r="I34" s="538"/>
      <c r="J34" s="538"/>
      <c r="K34" s="538"/>
      <c r="L34" s="539"/>
      <c r="M34" s="106" t="s">
        <v>391</v>
      </c>
      <c r="N34" s="107"/>
      <c r="O34" s="108"/>
      <c r="P34" s="83"/>
      <c r="Q34" s="538"/>
      <c r="R34" s="538"/>
      <c r="S34" s="538"/>
      <c r="T34" s="538"/>
      <c r="U34" s="538"/>
      <c r="V34" s="538"/>
      <c r="W34" s="539"/>
    </row>
    <row r="35" spans="2:23" s="1" customFormat="1" ht="17.100000000000001" customHeight="1">
      <c r="B35" s="106" t="s">
        <v>502</v>
      </c>
      <c r="C35" s="107"/>
      <c r="D35" s="108"/>
      <c r="E35" s="540" t="s">
        <v>556</v>
      </c>
      <c r="F35" s="541"/>
      <c r="G35" s="541"/>
      <c r="H35" s="541"/>
      <c r="I35" s="541"/>
      <c r="J35" s="541"/>
      <c r="K35" s="541"/>
      <c r="L35" s="542"/>
      <c r="M35" s="106" t="s">
        <v>502</v>
      </c>
      <c r="N35" s="107"/>
      <c r="O35" s="108"/>
      <c r="P35" s="540"/>
      <c r="Q35" s="541"/>
      <c r="R35" s="541"/>
      <c r="S35" s="541"/>
      <c r="T35" s="541"/>
      <c r="U35" s="541"/>
      <c r="V35" s="541"/>
      <c r="W35" s="542"/>
    </row>
    <row r="36" spans="2:23" s="1" customFormat="1" ht="17.100000000000001" customHeight="1">
      <c r="B36" s="106" t="s">
        <v>504</v>
      </c>
      <c r="C36" s="107"/>
      <c r="D36" s="108"/>
      <c r="E36" s="540" t="s">
        <v>505</v>
      </c>
      <c r="F36" s="541"/>
      <c r="G36" s="541"/>
      <c r="H36" s="543"/>
      <c r="I36" s="543"/>
      <c r="J36" s="543"/>
      <c r="K36" s="543"/>
      <c r="L36" s="544"/>
      <c r="M36" s="106" t="s">
        <v>504</v>
      </c>
      <c r="N36" s="107"/>
      <c r="O36" s="108"/>
      <c r="P36" s="540"/>
      <c r="Q36" s="541"/>
      <c r="R36" s="541"/>
      <c r="S36" s="543"/>
      <c r="T36" s="543"/>
      <c r="U36" s="543"/>
      <c r="V36" s="543"/>
      <c r="W36" s="544"/>
    </row>
    <row r="37" spans="2:23" s="1" customFormat="1" ht="17.100000000000001" customHeight="1">
      <c r="B37" s="106" t="s">
        <v>506</v>
      </c>
      <c r="C37" s="107"/>
      <c r="D37" s="108"/>
      <c r="E37" s="540" t="s">
        <v>324</v>
      </c>
      <c r="F37" s="541"/>
      <c r="G37" s="541"/>
      <c r="H37" s="545" t="s">
        <v>507</v>
      </c>
      <c r="I37" s="546"/>
      <c r="J37" s="547" t="s">
        <v>505</v>
      </c>
      <c r="K37" s="548"/>
      <c r="L37" s="549"/>
      <c r="M37" s="106" t="s">
        <v>506</v>
      </c>
      <c r="N37" s="107"/>
      <c r="O37" s="108"/>
      <c r="P37" s="540"/>
      <c r="Q37" s="541"/>
      <c r="R37" s="541"/>
      <c r="S37" s="545" t="s">
        <v>507</v>
      </c>
      <c r="T37" s="546"/>
      <c r="U37" s="547"/>
      <c r="V37" s="548"/>
      <c r="W37" s="549"/>
    </row>
    <row r="38" spans="2:23" s="1" customFormat="1" ht="17.100000000000001" customHeight="1">
      <c r="B38" s="94" t="s">
        <v>508</v>
      </c>
      <c r="C38" s="95"/>
      <c r="D38" s="550" t="s">
        <v>557</v>
      </c>
      <c r="E38" s="551"/>
      <c r="F38" s="551"/>
      <c r="G38" s="551"/>
      <c r="H38" s="551"/>
      <c r="I38" s="551"/>
      <c r="J38" s="551"/>
      <c r="K38" s="551"/>
      <c r="L38" s="552"/>
      <c r="M38" s="94" t="s">
        <v>508</v>
      </c>
      <c r="N38" s="95"/>
      <c r="O38" s="550"/>
      <c r="P38" s="551"/>
      <c r="Q38" s="551"/>
      <c r="R38" s="551"/>
      <c r="S38" s="551"/>
      <c r="T38" s="551"/>
      <c r="U38" s="551"/>
      <c r="V38" s="551"/>
      <c r="W38" s="552"/>
    </row>
    <row r="39" spans="2:23" ht="15" customHeight="1">
      <c r="B39" s="3"/>
      <c r="C39" s="556" t="s">
        <v>510</v>
      </c>
      <c r="D39" s="557"/>
      <c r="E39" s="557"/>
      <c r="F39" s="557"/>
      <c r="G39" s="557"/>
      <c r="H39" s="557"/>
      <c r="I39" s="557"/>
      <c r="J39" s="557"/>
      <c r="K39" s="557"/>
      <c r="L39" s="557"/>
      <c r="M39" s="3"/>
      <c r="N39" s="558" t="s">
        <v>511</v>
      </c>
      <c r="O39" s="3"/>
      <c r="P39" s="3"/>
      <c r="Q39" s="3"/>
      <c r="R39" s="3"/>
      <c r="S39" s="3"/>
      <c r="T39" s="3"/>
      <c r="U39" s="3"/>
      <c r="V39" s="3"/>
      <c r="W39" s="3"/>
    </row>
    <row r="40" spans="2:23" ht="15" customHeight="1">
      <c r="B40" s="3"/>
      <c r="C40" s="559"/>
      <c r="D40" s="559"/>
      <c r="E40" s="559"/>
      <c r="F40" s="559"/>
      <c r="G40" s="559"/>
      <c r="H40" s="559"/>
      <c r="I40" s="559"/>
      <c r="J40" s="559"/>
      <c r="K40" s="559"/>
      <c r="L40" s="559"/>
      <c r="M40" s="3"/>
      <c r="N40" s="558" t="s">
        <v>512</v>
      </c>
      <c r="O40" s="3"/>
      <c r="P40" s="3"/>
      <c r="Q40" s="3"/>
      <c r="R40" s="3"/>
      <c r="S40" s="3"/>
      <c r="T40" s="3"/>
      <c r="U40" s="3"/>
      <c r="V40" s="3"/>
      <c r="W40" s="3"/>
    </row>
    <row r="41" spans="2:23" ht="15" customHeight="1">
      <c r="C41" s="558" t="s">
        <v>513</v>
      </c>
      <c r="N41" s="67" t="s">
        <v>514</v>
      </c>
      <c r="O41" s="560"/>
      <c r="P41" s="560"/>
      <c r="Q41" s="560"/>
      <c r="R41" s="560"/>
      <c r="S41" s="560"/>
      <c r="T41" s="560"/>
      <c r="U41" s="560"/>
      <c r="V41" s="560"/>
    </row>
    <row r="42" spans="2:23" ht="15" customHeight="1">
      <c r="C42" s="558" t="s">
        <v>515</v>
      </c>
      <c r="N42" s="67" t="s">
        <v>516</v>
      </c>
      <c r="O42" s="560"/>
      <c r="P42" s="560"/>
      <c r="Q42" s="560"/>
      <c r="R42" s="560"/>
      <c r="S42" s="560"/>
      <c r="T42" s="560"/>
      <c r="U42" s="560"/>
      <c r="V42" s="560"/>
    </row>
    <row r="43" spans="2:23">
      <c r="C43" s="67" t="s">
        <v>517</v>
      </c>
      <c r="N43" s="67" t="s">
        <v>518</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E6C76439-A32F-4D50-A8D3-E4C55BCF656C}">
      <formula1>INDIRECT(D13)</formula1>
    </dataValidation>
    <dataValidation type="list" allowBlank="1" showInputMessage="1" showErrorMessage="1" sqref="D28:E29 D11:E12 O11:P12 O28:P29" xr:uid="{463A7537-A72E-4DE8-A325-69499150BA63}">
      <formula1>INDIRECT(D9)</formula1>
    </dataValidation>
    <dataValidation type="list" allowBlank="1" showInputMessage="1" showErrorMessage="1" sqref="E32:E33 E15:E16 P32:P33 P15:P16" xr:uid="{DBEFA8DD-A17E-4721-9B10-AC6694E996A0}">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BBA38-8C90-4E86-BA9B-C09597790953}">
  <dimension ref="B1:Y43"/>
  <sheetViews>
    <sheetView showGridLines="0" showZeros="0" view="pageBreakPreview" zoomScale="85" zoomScaleNormal="100" zoomScaleSheetLayoutView="85"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83" t="s">
        <v>489</v>
      </c>
      <c r="C2" s="283"/>
      <c r="D2" s="283"/>
      <c r="E2" s="283"/>
      <c r="F2" s="283"/>
      <c r="G2" s="283"/>
      <c r="H2" s="283"/>
      <c r="I2" s="283"/>
      <c r="J2" s="283"/>
      <c r="K2" s="283"/>
      <c r="L2" s="283"/>
      <c r="M2" s="283"/>
      <c r="N2" s="283"/>
      <c r="O2" s="283"/>
      <c r="P2" s="283"/>
      <c r="Q2" s="283"/>
      <c r="R2" s="283"/>
      <c r="S2" s="283"/>
      <c r="T2" s="283"/>
      <c r="U2" s="283"/>
      <c r="V2" s="283"/>
      <c r="W2" s="283"/>
      <c r="Y2" s="326" t="s">
        <v>318</v>
      </c>
    </row>
    <row r="3" spans="2:25" s="1" customFormat="1" ht="20.100000000000001" customHeight="1">
      <c r="B3" s="501" t="s">
        <v>8</v>
      </c>
      <c r="C3" s="501"/>
      <c r="D3" s="502" t="s">
        <v>292</v>
      </c>
      <c r="E3" s="502"/>
      <c r="F3" s="502"/>
      <c r="G3" s="502"/>
      <c r="H3" s="287" t="s">
        <v>9</v>
      </c>
      <c r="I3" s="287"/>
      <c r="J3" s="503" t="s">
        <v>294</v>
      </c>
      <c r="K3" s="503"/>
      <c r="L3" s="503"/>
      <c r="M3" s="118" t="s">
        <v>490</v>
      </c>
      <c r="N3" s="118"/>
      <c r="O3" s="118"/>
      <c r="P3" s="473" t="s">
        <v>310</v>
      </c>
      <c r="Q3" s="473"/>
      <c r="R3" s="473"/>
      <c r="S3" s="91" t="s">
        <v>375</v>
      </c>
      <c r="T3" s="93"/>
      <c r="U3" s="504">
        <v>44861</v>
      </c>
      <c r="V3" s="505"/>
      <c r="W3" s="506"/>
      <c r="Y3" s="326" t="s">
        <v>323</v>
      </c>
    </row>
    <row r="4" spans="2:25" s="1" customFormat="1" ht="20.100000000000001" customHeight="1">
      <c r="B4" s="507" t="s">
        <v>0</v>
      </c>
      <c r="C4" s="507"/>
      <c r="D4" s="508" t="s">
        <v>293</v>
      </c>
      <c r="E4" s="508"/>
      <c r="F4" s="508"/>
      <c r="G4" s="508"/>
      <c r="H4" s="309" t="s">
        <v>1</v>
      </c>
      <c r="I4" s="309"/>
      <c r="J4" s="503" t="s">
        <v>295</v>
      </c>
      <c r="K4" s="503"/>
      <c r="L4" s="503"/>
      <c r="M4" s="118" t="s">
        <v>491</v>
      </c>
      <c r="N4" s="118"/>
      <c r="O4" s="118"/>
      <c r="P4" s="473" t="s">
        <v>334</v>
      </c>
      <c r="Q4" s="473"/>
      <c r="R4" s="473"/>
      <c r="S4" s="338"/>
      <c r="T4" s="339"/>
      <c r="U4" s="509"/>
      <c r="V4" s="510"/>
      <c r="W4" s="511"/>
      <c r="Y4" s="326" t="s">
        <v>327</v>
      </c>
    </row>
    <row r="5" spans="2:25" s="1" customFormat="1" ht="20.100000000000001" customHeight="1">
      <c r="B5" s="362" t="s">
        <v>492</v>
      </c>
      <c r="C5" s="359" t="s">
        <v>493</v>
      </c>
      <c r="D5" s="512">
        <v>20</v>
      </c>
      <c r="E5" s="513"/>
      <c r="F5" s="514"/>
      <c r="G5" s="515"/>
      <c r="H5" s="515"/>
      <c r="I5" s="515"/>
      <c r="J5" s="515"/>
      <c r="K5" s="515"/>
      <c r="L5" s="515"/>
      <c r="M5" s="294" t="s">
        <v>492</v>
      </c>
      <c r="N5" s="347" t="s">
        <v>493</v>
      </c>
      <c r="O5" s="512"/>
      <c r="P5" s="513"/>
      <c r="Q5" s="516"/>
      <c r="R5" s="517"/>
      <c r="S5" s="517"/>
      <c r="T5" s="517"/>
      <c r="U5" s="517"/>
      <c r="V5" s="517"/>
      <c r="W5" s="518"/>
      <c r="Y5" s="326" t="s">
        <v>331</v>
      </c>
    </row>
    <row r="6" spans="2:25" s="1" customFormat="1" ht="20.100000000000001" customHeight="1">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c r="B7" s="362"/>
      <c r="C7" s="347" t="s">
        <v>494</v>
      </c>
      <c r="D7" s="522">
        <v>1</v>
      </c>
      <c r="E7" s="523"/>
      <c r="F7" s="514"/>
      <c r="G7" s="515"/>
      <c r="H7" s="515"/>
      <c r="I7" s="515"/>
      <c r="J7" s="515"/>
      <c r="K7" s="515"/>
      <c r="L7" s="515"/>
      <c r="M7" s="362"/>
      <c r="N7" s="347" t="s">
        <v>494</v>
      </c>
      <c r="O7" s="522"/>
      <c r="P7" s="523"/>
      <c r="Q7" s="514"/>
      <c r="R7" s="515"/>
      <c r="S7" s="515"/>
      <c r="T7" s="515"/>
      <c r="U7" s="515"/>
      <c r="V7" s="515"/>
      <c r="W7" s="521"/>
    </row>
    <row r="8" spans="2:25" s="1" customFormat="1" ht="20.100000000000001" customHeight="1">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c r="B9" s="346" t="s">
        <v>495</v>
      </c>
      <c r="C9" s="346" t="s">
        <v>496</v>
      </c>
      <c r="D9" s="526" t="s">
        <v>281</v>
      </c>
      <c r="E9" s="527"/>
      <c r="F9" s="514"/>
      <c r="G9" s="515"/>
      <c r="H9" s="515"/>
      <c r="I9" s="515"/>
      <c r="J9" s="515"/>
      <c r="K9" s="515"/>
      <c r="L9" s="515"/>
      <c r="M9" s="346" t="s">
        <v>495</v>
      </c>
      <c r="N9" s="346" t="s">
        <v>496</v>
      </c>
      <c r="O9" s="526"/>
      <c r="P9" s="527"/>
      <c r="Q9" s="514"/>
      <c r="R9" s="515"/>
      <c r="S9" s="515"/>
      <c r="T9" s="515"/>
      <c r="U9" s="515"/>
      <c r="V9" s="515"/>
      <c r="W9" s="521"/>
    </row>
    <row r="10" spans="2:25" s="1" customFormat="1" ht="17.100000000000001" customHeight="1">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c r="B11" s="346"/>
      <c r="C11" s="346" t="s">
        <v>497</v>
      </c>
      <c r="D11" s="526" t="s">
        <v>240</v>
      </c>
      <c r="E11" s="527"/>
      <c r="F11" s="514"/>
      <c r="G11" s="515"/>
      <c r="H11" s="515"/>
      <c r="I11" s="515"/>
      <c r="J11" s="515"/>
      <c r="K11" s="515"/>
      <c r="L11" s="515"/>
      <c r="M11" s="346"/>
      <c r="N11" s="346" t="s">
        <v>497</v>
      </c>
      <c r="O11" s="526"/>
      <c r="P11" s="527"/>
      <c r="Q11" s="514"/>
      <c r="R11" s="515"/>
      <c r="S11" s="515"/>
      <c r="T11" s="515"/>
      <c r="U11" s="515"/>
      <c r="V11" s="515"/>
      <c r="W11" s="521"/>
    </row>
    <row r="12" spans="2:25" s="1" customFormat="1" ht="17.100000000000001" customHeight="1">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c r="B13" s="106" t="s">
        <v>498</v>
      </c>
      <c r="C13" s="108"/>
      <c r="D13" s="530" t="s">
        <v>144</v>
      </c>
      <c r="E13" s="531"/>
      <c r="F13" s="514"/>
      <c r="G13" s="515"/>
      <c r="H13" s="515"/>
      <c r="I13" s="515"/>
      <c r="J13" s="515"/>
      <c r="K13" s="515"/>
      <c r="L13" s="515"/>
      <c r="M13" s="106" t="s">
        <v>498</v>
      </c>
      <c r="N13" s="108"/>
      <c r="O13" s="530"/>
      <c r="P13" s="531"/>
      <c r="Q13" s="514"/>
      <c r="R13" s="515"/>
      <c r="S13" s="515"/>
      <c r="T13" s="515"/>
      <c r="U13" s="515"/>
      <c r="V13" s="515"/>
      <c r="W13" s="521"/>
    </row>
    <row r="14" spans="2:25" s="1" customFormat="1" ht="17.100000000000001" customHeight="1">
      <c r="B14" s="106" t="s">
        <v>499</v>
      </c>
      <c r="C14" s="108"/>
      <c r="D14" s="530" t="s">
        <v>144</v>
      </c>
      <c r="E14" s="531"/>
      <c r="F14" s="514"/>
      <c r="G14" s="515"/>
      <c r="H14" s="515"/>
      <c r="I14" s="515"/>
      <c r="J14" s="515"/>
      <c r="K14" s="515"/>
      <c r="L14" s="515"/>
      <c r="M14" s="106" t="s">
        <v>499</v>
      </c>
      <c r="N14" s="108"/>
      <c r="O14" s="530"/>
      <c r="P14" s="531"/>
      <c r="Q14" s="514"/>
      <c r="R14" s="515"/>
      <c r="S14" s="515"/>
      <c r="T14" s="515"/>
      <c r="U14" s="515"/>
      <c r="V14" s="515"/>
      <c r="W14" s="521"/>
    </row>
    <row r="15" spans="2:25" s="1" customFormat="1" ht="17.100000000000001" customHeight="1">
      <c r="B15" s="91" t="s">
        <v>500</v>
      </c>
      <c r="C15" s="532" t="s">
        <v>400</v>
      </c>
      <c r="D15" s="533"/>
      <c r="E15" s="534" t="s">
        <v>291</v>
      </c>
      <c r="F15" s="514"/>
      <c r="G15" s="515"/>
      <c r="H15" s="515"/>
      <c r="I15" s="515"/>
      <c r="J15" s="515"/>
      <c r="K15" s="515"/>
      <c r="L15" s="515"/>
      <c r="M15" s="91" t="s">
        <v>500</v>
      </c>
      <c r="N15" s="532" t="s">
        <v>400</v>
      </c>
      <c r="O15" s="533"/>
      <c r="P15" s="534"/>
      <c r="Q15" s="514"/>
      <c r="R15" s="515"/>
      <c r="S15" s="515"/>
      <c r="T15" s="515"/>
      <c r="U15" s="515"/>
      <c r="V15" s="515"/>
      <c r="W15" s="521"/>
    </row>
    <row r="16" spans="2:25" s="1" customFormat="1" ht="17.100000000000001" customHeight="1">
      <c r="B16" s="94"/>
      <c r="C16" s="532" t="s">
        <v>401</v>
      </c>
      <c r="D16" s="533"/>
      <c r="E16" s="71" t="s">
        <v>323</v>
      </c>
      <c r="F16" s="535"/>
      <c r="G16" s="536"/>
      <c r="H16" s="536"/>
      <c r="I16" s="536"/>
      <c r="J16" s="536"/>
      <c r="K16" s="536"/>
      <c r="L16" s="536"/>
      <c r="M16" s="94"/>
      <c r="N16" s="532" t="s">
        <v>401</v>
      </c>
      <c r="O16" s="533"/>
      <c r="P16" s="71"/>
      <c r="Q16" s="535"/>
      <c r="R16" s="536"/>
      <c r="S16" s="536"/>
      <c r="T16" s="536"/>
      <c r="U16" s="536"/>
      <c r="V16" s="536"/>
      <c r="W16" s="537"/>
    </row>
    <row r="17" spans="2:23" s="1" customFormat="1" ht="17.100000000000001" customHeight="1">
      <c r="B17" s="106" t="s">
        <v>391</v>
      </c>
      <c r="C17" s="107"/>
      <c r="D17" s="108"/>
      <c r="E17" s="83" t="s">
        <v>505</v>
      </c>
      <c r="F17" s="538"/>
      <c r="G17" s="538"/>
      <c r="H17" s="538"/>
      <c r="I17" s="538"/>
      <c r="J17" s="538"/>
      <c r="K17" s="538"/>
      <c r="L17" s="539"/>
      <c r="M17" s="106" t="s">
        <v>391</v>
      </c>
      <c r="N17" s="107"/>
      <c r="O17" s="108"/>
      <c r="P17" s="83"/>
      <c r="Q17" s="538"/>
      <c r="R17" s="538"/>
      <c r="S17" s="538"/>
      <c r="T17" s="538"/>
      <c r="U17" s="538"/>
      <c r="V17" s="538"/>
      <c r="W17" s="539"/>
    </row>
    <row r="18" spans="2:23" s="1" customFormat="1" ht="17.100000000000001" customHeight="1">
      <c r="B18" s="106" t="s">
        <v>502</v>
      </c>
      <c r="C18" s="107"/>
      <c r="D18" s="108"/>
      <c r="E18" s="540" t="s">
        <v>521</v>
      </c>
      <c r="F18" s="541"/>
      <c r="G18" s="541"/>
      <c r="H18" s="541"/>
      <c r="I18" s="541"/>
      <c r="J18" s="541"/>
      <c r="K18" s="541"/>
      <c r="L18" s="542"/>
      <c r="M18" s="106" t="s">
        <v>502</v>
      </c>
      <c r="N18" s="107"/>
      <c r="O18" s="108"/>
      <c r="P18" s="540"/>
      <c r="Q18" s="541"/>
      <c r="R18" s="541"/>
      <c r="S18" s="541"/>
      <c r="T18" s="541"/>
      <c r="U18" s="541"/>
      <c r="V18" s="541"/>
      <c r="W18" s="542"/>
    </row>
    <row r="19" spans="2:23" s="1" customFormat="1" ht="17.100000000000001" customHeight="1">
      <c r="B19" s="106" t="s">
        <v>504</v>
      </c>
      <c r="C19" s="107"/>
      <c r="D19" s="108"/>
      <c r="E19" s="540" t="s">
        <v>505</v>
      </c>
      <c r="F19" s="541"/>
      <c r="G19" s="541"/>
      <c r="H19" s="543"/>
      <c r="I19" s="543"/>
      <c r="J19" s="543"/>
      <c r="K19" s="543"/>
      <c r="L19" s="544"/>
      <c r="M19" s="106" t="s">
        <v>504</v>
      </c>
      <c r="N19" s="107"/>
      <c r="O19" s="108"/>
      <c r="P19" s="540"/>
      <c r="Q19" s="541"/>
      <c r="R19" s="541"/>
      <c r="S19" s="543"/>
      <c r="T19" s="543"/>
      <c r="U19" s="543"/>
      <c r="V19" s="543"/>
      <c r="W19" s="544"/>
    </row>
    <row r="20" spans="2:23" s="1" customFormat="1" ht="17.100000000000001" customHeight="1">
      <c r="B20" s="106" t="s">
        <v>506</v>
      </c>
      <c r="C20" s="107"/>
      <c r="D20" s="108"/>
      <c r="E20" s="540" t="s">
        <v>324</v>
      </c>
      <c r="F20" s="541"/>
      <c r="G20" s="541"/>
      <c r="H20" s="545" t="s">
        <v>507</v>
      </c>
      <c r="I20" s="546"/>
      <c r="J20" s="547" t="s">
        <v>505</v>
      </c>
      <c r="K20" s="548"/>
      <c r="L20" s="549"/>
      <c r="M20" s="106" t="s">
        <v>506</v>
      </c>
      <c r="N20" s="107"/>
      <c r="O20" s="108"/>
      <c r="P20" s="540"/>
      <c r="Q20" s="541"/>
      <c r="R20" s="541"/>
      <c r="S20" s="545" t="s">
        <v>507</v>
      </c>
      <c r="T20" s="546"/>
      <c r="U20" s="547"/>
      <c r="V20" s="548"/>
      <c r="W20" s="549"/>
    </row>
    <row r="21" spans="2:23" s="1" customFormat="1" ht="17.100000000000001" customHeight="1">
      <c r="B21" s="106" t="s">
        <v>508</v>
      </c>
      <c r="C21" s="107"/>
      <c r="D21" s="550" t="s">
        <v>558</v>
      </c>
      <c r="E21" s="551"/>
      <c r="F21" s="551"/>
      <c r="G21" s="551"/>
      <c r="H21" s="551"/>
      <c r="I21" s="551"/>
      <c r="J21" s="551"/>
      <c r="K21" s="551"/>
      <c r="L21" s="552"/>
      <c r="M21" s="553" t="s">
        <v>508</v>
      </c>
      <c r="N21" s="554"/>
      <c r="O21" s="550"/>
      <c r="P21" s="551"/>
      <c r="Q21" s="551"/>
      <c r="R21" s="551"/>
      <c r="S21" s="551"/>
      <c r="T21" s="551"/>
      <c r="U21" s="551"/>
      <c r="V21" s="551"/>
      <c r="W21" s="552"/>
    </row>
    <row r="22" spans="2:23" s="1" customFormat="1" ht="20.100000000000001" customHeight="1">
      <c r="B22" s="362" t="s">
        <v>492</v>
      </c>
      <c r="C22" s="359" t="s">
        <v>493</v>
      </c>
      <c r="D22" s="512"/>
      <c r="E22" s="513"/>
      <c r="F22" s="514"/>
      <c r="G22" s="515"/>
      <c r="H22" s="515"/>
      <c r="I22" s="515"/>
      <c r="J22" s="515"/>
      <c r="K22" s="515"/>
      <c r="L22" s="515"/>
      <c r="M22" s="362" t="s">
        <v>492</v>
      </c>
      <c r="N22" s="359" t="s">
        <v>493</v>
      </c>
      <c r="O22" s="512"/>
      <c r="P22" s="513"/>
      <c r="Q22" s="514"/>
      <c r="R22" s="515"/>
      <c r="S22" s="515"/>
      <c r="T22" s="515"/>
      <c r="U22" s="515"/>
      <c r="V22" s="515"/>
      <c r="W22" s="521"/>
    </row>
    <row r="23" spans="2:23" s="1" customFormat="1" ht="20.100000000000001" customHeight="1">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c r="B24" s="362"/>
      <c r="C24" s="347" t="s">
        <v>494</v>
      </c>
      <c r="D24" s="522"/>
      <c r="E24" s="523"/>
      <c r="F24" s="514"/>
      <c r="G24" s="515"/>
      <c r="H24" s="515"/>
      <c r="I24" s="515"/>
      <c r="J24" s="515"/>
      <c r="K24" s="515"/>
      <c r="L24" s="515"/>
      <c r="M24" s="362"/>
      <c r="N24" s="347" t="s">
        <v>494</v>
      </c>
      <c r="O24" s="522"/>
      <c r="P24" s="523"/>
      <c r="Q24" s="514"/>
      <c r="R24" s="515"/>
      <c r="S24" s="515"/>
      <c r="T24" s="515"/>
      <c r="U24" s="515"/>
      <c r="V24" s="515"/>
      <c r="W24" s="521"/>
    </row>
    <row r="25" spans="2:23" s="1" customFormat="1" ht="20.100000000000001" customHeight="1">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c r="B26" s="346" t="s">
        <v>495</v>
      </c>
      <c r="C26" s="346" t="s">
        <v>496</v>
      </c>
      <c r="D26" s="526"/>
      <c r="E26" s="527"/>
      <c r="F26" s="514"/>
      <c r="G26" s="515"/>
      <c r="H26" s="515"/>
      <c r="I26" s="515"/>
      <c r="J26" s="515"/>
      <c r="K26" s="515"/>
      <c r="L26" s="515"/>
      <c r="M26" s="346" t="s">
        <v>495</v>
      </c>
      <c r="N26" s="346" t="s">
        <v>496</v>
      </c>
      <c r="O26" s="526"/>
      <c r="P26" s="527"/>
      <c r="Q26" s="514"/>
      <c r="R26" s="515"/>
      <c r="S26" s="515"/>
      <c r="T26" s="515"/>
      <c r="U26" s="515"/>
      <c r="V26" s="515"/>
      <c r="W26" s="521"/>
    </row>
    <row r="27" spans="2:23" s="1" customFormat="1" ht="17.100000000000001" customHeight="1">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c r="B28" s="346"/>
      <c r="C28" s="346" t="s">
        <v>497</v>
      </c>
      <c r="D28" s="526"/>
      <c r="E28" s="527"/>
      <c r="F28" s="514"/>
      <c r="G28" s="515"/>
      <c r="H28" s="515"/>
      <c r="I28" s="515"/>
      <c r="J28" s="515"/>
      <c r="K28" s="515"/>
      <c r="L28" s="515"/>
      <c r="M28" s="346"/>
      <c r="N28" s="346" t="s">
        <v>497</v>
      </c>
      <c r="O28" s="526"/>
      <c r="P28" s="527"/>
      <c r="Q28" s="514"/>
      <c r="R28" s="515"/>
      <c r="S28" s="515"/>
      <c r="T28" s="515"/>
      <c r="U28" s="515"/>
      <c r="V28" s="515"/>
      <c r="W28" s="521"/>
    </row>
    <row r="29" spans="2:23" s="1" customFormat="1" ht="17.100000000000001" customHeight="1">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c r="B30" s="106" t="s">
        <v>498</v>
      </c>
      <c r="C30" s="108"/>
      <c r="D30" s="530"/>
      <c r="E30" s="531"/>
      <c r="F30" s="514"/>
      <c r="G30" s="515"/>
      <c r="H30" s="515"/>
      <c r="I30" s="515"/>
      <c r="J30" s="515"/>
      <c r="K30" s="515"/>
      <c r="L30" s="515"/>
      <c r="M30" s="106" t="s">
        <v>498</v>
      </c>
      <c r="N30" s="108"/>
      <c r="O30" s="530"/>
      <c r="P30" s="531"/>
      <c r="Q30" s="514"/>
      <c r="R30" s="515"/>
      <c r="S30" s="515"/>
      <c r="T30" s="515"/>
      <c r="U30" s="515"/>
      <c r="V30" s="515"/>
      <c r="W30" s="521"/>
    </row>
    <row r="31" spans="2:23" s="1" customFormat="1" ht="17.100000000000001" customHeight="1">
      <c r="B31" s="106" t="s">
        <v>499</v>
      </c>
      <c r="C31" s="108"/>
      <c r="D31" s="530"/>
      <c r="E31" s="531"/>
      <c r="F31" s="514"/>
      <c r="G31" s="515"/>
      <c r="H31" s="515"/>
      <c r="I31" s="515"/>
      <c r="J31" s="515"/>
      <c r="K31" s="515"/>
      <c r="L31" s="515"/>
      <c r="M31" s="106" t="s">
        <v>499</v>
      </c>
      <c r="N31" s="108"/>
      <c r="O31" s="530"/>
      <c r="P31" s="531"/>
      <c r="Q31" s="514"/>
      <c r="R31" s="515"/>
      <c r="S31" s="515"/>
      <c r="T31" s="515"/>
      <c r="U31" s="515"/>
      <c r="V31" s="515"/>
      <c r="W31" s="521"/>
    </row>
    <row r="32" spans="2:23" s="1" customFormat="1" ht="17.100000000000001" customHeight="1">
      <c r="B32" s="91" t="s">
        <v>500</v>
      </c>
      <c r="C32" s="532" t="s">
        <v>400</v>
      </c>
      <c r="D32" s="533"/>
      <c r="E32" s="534"/>
      <c r="F32" s="514"/>
      <c r="G32" s="515"/>
      <c r="H32" s="515"/>
      <c r="I32" s="515"/>
      <c r="J32" s="515"/>
      <c r="K32" s="515"/>
      <c r="L32" s="515"/>
      <c r="M32" s="91" t="s">
        <v>500</v>
      </c>
      <c r="N32" s="532" t="s">
        <v>400</v>
      </c>
      <c r="O32" s="533"/>
      <c r="P32" s="71"/>
      <c r="Q32" s="514"/>
      <c r="R32" s="515"/>
      <c r="S32" s="515"/>
      <c r="T32" s="515"/>
      <c r="U32" s="515"/>
      <c r="V32" s="515"/>
      <c r="W32" s="521"/>
    </row>
    <row r="33" spans="2:23" s="1" customFormat="1" ht="17.100000000000001" customHeight="1">
      <c r="B33" s="94"/>
      <c r="C33" s="532" t="s">
        <v>401</v>
      </c>
      <c r="D33" s="533"/>
      <c r="E33" s="71"/>
      <c r="F33" s="535"/>
      <c r="G33" s="536"/>
      <c r="H33" s="536"/>
      <c r="I33" s="536"/>
      <c r="J33" s="536"/>
      <c r="K33" s="536"/>
      <c r="L33" s="536"/>
      <c r="M33" s="94"/>
      <c r="N33" s="532" t="s">
        <v>401</v>
      </c>
      <c r="O33" s="533"/>
      <c r="P33" s="555"/>
      <c r="Q33" s="535"/>
      <c r="R33" s="536"/>
      <c r="S33" s="536"/>
      <c r="T33" s="536"/>
      <c r="U33" s="536"/>
      <c r="V33" s="536"/>
      <c r="W33" s="537"/>
    </row>
    <row r="34" spans="2:23" s="1" customFormat="1" ht="17.100000000000001" customHeight="1">
      <c r="B34" s="106" t="s">
        <v>391</v>
      </c>
      <c r="C34" s="107"/>
      <c r="D34" s="108"/>
      <c r="E34" s="83"/>
      <c r="F34" s="538"/>
      <c r="G34" s="538"/>
      <c r="H34" s="538"/>
      <c r="I34" s="538"/>
      <c r="J34" s="538"/>
      <c r="K34" s="538"/>
      <c r="L34" s="539"/>
      <c r="M34" s="106" t="s">
        <v>391</v>
      </c>
      <c r="N34" s="107"/>
      <c r="O34" s="108"/>
      <c r="P34" s="83"/>
      <c r="Q34" s="538"/>
      <c r="R34" s="538"/>
      <c r="S34" s="538"/>
      <c r="T34" s="538"/>
      <c r="U34" s="538"/>
      <c r="V34" s="538"/>
      <c r="W34" s="539"/>
    </row>
    <row r="35" spans="2:23" s="1" customFormat="1" ht="17.100000000000001" customHeight="1">
      <c r="B35" s="106" t="s">
        <v>502</v>
      </c>
      <c r="C35" s="107"/>
      <c r="D35" s="108"/>
      <c r="E35" s="540"/>
      <c r="F35" s="541"/>
      <c r="G35" s="541"/>
      <c r="H35" s="541"/>
      <c r="I35" s="541"/>
      <c r="J35" s="541"/>
      <c r="K35" s="541"/>
      <c r="L35" s="542"/>
      <c r="M35" s="106" t="s">
        <v>502</v>
      </c>
      <c r="N35" s="107"/>
      <c r="O35" s="108"/>
      <c r="P35" s="540"/>
      <c r="Q35" s="541"/>
      <c r="R35" s="541"/>
      <c r="S35" s="541"/>
      <c r="T35" s="541"/>
      <c r="U35" s="541"/>
      <c r="V35" s="541"/>
      <c r="W35" s="542"/>
    </row>
    <row r="36" spans="2:23" s="1" customFormat="1" ht="17.100000000000001" customHeight="1">
      <c r="B36" s="106" t="s">
        <v>504</v>
      </c>
      <c r="C36" s="107"/>
      <c r="D36" s="108"/>
      <c r="E36" s="540"/>
      <c r="F36" s="541"/>
      <c r="G36" s="541"/>
      <c r="H36" s="543"/>
      <c r="I36" s="543"/>
      <c r="J36" s="543"/>
      <c r="K36" s="543"/>
      <c r="L36" s="544"/>
      <c r="M36" s="106" t="s">
        <v>504</v>
      </c>
      <c r="N36" s="107"/>
      <c r="O36" s="108"/>
      <c r="P36" s="540"/>
      <c r="Q36" s="541"/>
      <c r="R36" s="541"/>
      <c r="S36" s="543"/>
      <c r="T36" s="543"/>
      <c r="U36" s="543"/>
      <c r="V36" s="543"/>
      <c r="W36" s="544"/>
    </row>
    <row r="37" spans="2:23" s="1" customFormat="1" ht="17.100000000000001" customHeight="1">
      <c r="B37" s="106" t="s">
        <v>506</v>
      </c>
      <c r="C37" s="107"/>
      <c r="D37" s="108"/>
      <c r="E37" s="540"/>
      <c r="F37" s="541"/>
      <c r="G37" s="541"/>
      <c r="H37" s="545" t="s">
        <v>507</v>
      </c>
      <c r="I37" s="546"/>
      <c r="J37" s="547"/>
      <c r="K37" s="548"/>
      <c r="L37" s="549"/>
      <c r="M37" s="106" t="s">
        <v>506</v>
      </c>
      <c r="N37" s="107"/>
      <c r="O37" s="108"/>
      <c r="P37" s="540"/>
      <c r="Q37" s="541"/>
      <c r="R37" s="541"/>
      <c r="S37" s="545" t="s">
        <v>507</v>
      </c>
      <c r="T37" s="546"/>
      <c r="U37" s="547"/>
      <c r="V37" s="548"/>
      <c r="W37" s="549"/>
    </row>
    <row r="38" spans="2:23" s="1" customFormat="1" ht="17.100000000000001" customHeight="1">
      <c r="B38" s="94" t="s">
        <v>508</v>
      </c>
      <c r="C38" s="95"/>
      <c r="D38" s="550"/>
      <c r="E38" s="551"/>
      <c r="F38" s="551"/>
      <c r="G38" s="551"/>
      <c r="H38" s="551"/>
      <c r="I38" s="551"/>
      <c r="J38" s="551"/>
      <c r="K38" s="551"/>
      <c r="L38" s="552"/>
      <c r="M38" s="94" t="s">
        <v>508</v>
      </c>
      <c r="N38" s="95"/>
      <c r="O38" s="550"/>
      <c r="P38" s="551"/>
      <c r="Q38" s="551"/>
      <c r="R38" s="551"/>
      <c r="S38" s="551"/>
      <c r="T38" s="551"/>
      <c r="U38" s="551"/>
      <c r="V38" s="551"/>
      <c r="W38" s="552"/>
    </row>
    <row r="39" spans="2:23" ht="15" customHeight="1">
      <c r="B39" s="3"/>
      <c r="C39" s="556" t="s">
        <v>510</v>
      </c>
      <c r="D39" s="557"/>
      <c r="E39" s="557"/>
      <c r="F39" s="557"/>
      <c r="G39" s="557"/>
      <c r="H39" s="557"/>
      <c r="I39" s="557"/>
      <c r="J39" s="557"/>
      <c r="K39" s="557"/>
      <c r="L39" s="557"/>
      <c r="M39" s="3"/>
      <c r="N39" s="558" t="s">
        <v>511</v>
      </c>
      <c r="O39" s="3"/>
      <c r="P39" s="3"/>
      <c r="Q39" s="3"/>
      <c r="R39" s="3"/>
      <c r="S39" s="3"/>
      <c r="T39" s="3"/>
      <c r="U39" s="3"/>
      <c r="V39" s="3"/>
      <c r="W39" s="3"/>
    </row>
    <row r="40" spans="2:23" ht="15" customHeight="1">
      <c r="B40" s="3"/>
      <c r="C40" s="559"/>
      <c r="D40" s="559"/>
      <c r="E40" s="559"/>
      <c r="F40" s="559"/>
      <c r="G40" s="559"/>
      <c r="H40" s="559"/>
      <c r="I40" s="559"/>
      <c r="J40" s="559"/>
      <c r="K40" s="559"/>
      <c r="L40" s="559"/>
      <c r="M40" s="3"/>
      <c r="N40" s="558" t="s">
        <v>512</v>
      </c>
      <c r="O40" s="3"/>
      <c r="P40" s="3"/>
      <c r="Q40" s="3"/>
      <c r="R40" s="3"/>
      <c r="S40" s="3"/>
      <c r="T40" s="3"/>
      <c r="U40" s="3"/>
      <c r="V40" s="3"/>
      <c r="W40" s="3"/>
    </row>
    <row r="41" spans="2:23" ht="15" customHeight="1">
      <c r="C41" s="558" t="s">
        <v>513</v>
      </c>
      <c r="N41" s="67" t="s">
        <v>514</v>
      </c>
      <c r="O41" s="560"/>
      <c r="P41" s="560"/>
      <c r="Q41" s="560"/>
      <c r="R41" s="560"/>
      <c r="S41" s="560"/>
      <c r="T41" s="560"/>
      <c r="U41" s="560"/>
      <c r="V41" s="560"/>
    </row>
    <row r="42" spans="2:23" ht="15" customHeight="1">
      <c r="C42" s="558" t="s">
        <v>515</v>
      </c>
      <c r="N42" s="67" t="s">
        <v>516</v>
      </c>
      <c r="O42" s="560"/>
      <c r="P42" s="560"/>
      <c r="Q42" s="560"/>
      <c r="R42" s="560"/>
      <c r="S42" s="560"/>
      <c r="T42" s="560"/>
      <c r="U42" s="560"/>
      <c r="V42" s="560"/>
    </row>
    <row r="43" spans="2:23">
      <c r="C43" s="67" t="s">
        <v>517</v>
      </c>
      <c r="N43" s="67" t="s">
        <v>518</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52E510DE-1770-451E-9D65-81F44BAEFB88}">
      <formula1>INDIRECT(D13)</formula1>
    </dataValidation>
    <dataValidation type="list" allowBlank="1" showInputMessage="1" showErrorMessage="1" sqref="D28:E29 D11:E12 O11:P12 O28:P29" xr:uid="{E81B6C17-373A-4A20-80B4-62F006F1D699}">
      <formula1>INDIRECT(D9)</formula1>
    </dataValidation>
    <dataValidation type="list" allowBlank="1" showInputMessage="1" showErrorMessage="1" sqref="E32:E33 E15:E16 P32:P33 P15:P16" xr:uid="{2B069482-6AFF-4BD8-A7A8-C9D39688A786}">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E444F-D728-464B-9F19-8850DCAA424D}">
  <dimension ref="B1:Y43"/>
  <sheetViews>
    <sheetView showGridLines="0" showZeros="0" view="pageBreakPreview" zoomScale="85" zoomScaleNormal="100" zoomScaleSheetLayoutView="85"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83" t="s">
        <v>489</v>
      </c>
      <c r="C2" s="283"/>
      <c r="D2" s="283"/>
      <c r="E2" s="283"/>
      <c r="F2" s="283"/>
      <c r="G2" s="283"/>
      <c r="H2" s="283"/>
      <c r="I2" s="283"/>
      <c r="J2" s="283"/>
      <c r="K2" s="283"/>
      <c r="L2" s="283"/>
      <c r="M2" s="283"/>
      <c r="N2" s="283"/>
      <c r="O2" s="283"/>
      <c r="P2" s="283"/>
      <c r="Q2" s="283"/>
      <c r="R2" s="283"/>
      <c r="S2" s="283"/>
      <c r="T2" s="283"/>
      <c r="U2" s="283"/>
      <c r="V2" s="283"/>
      <c r="W2" s="283"/>
      <c r="Y2" s="326" t="s">
        <v>318</v>
      </c>
    </row>
    <row r="3" spans="2:25" s="1" customFormat="1" ht="20.100000000000001" customHeight="1">
      <c r="B3" s="501" t="s">
        <v>8</v>
      </c>
      <c r="C3" s="501"/>
      <c r="D3" s="502" t="s">
        <v>292</v>
      </c>
      <c r="E3" s="502"/>
      <c r="F3" s="502"/>
      <c r="G3" s="502"/>
      <c r="H3" s="287" t="s">
        <v>9</v>
      </c>
      <c r="I3" s="287"/>
      <c r="J3" s="503" t="s">
        <v>294</v>
      </c>
      <c r="K3" s="503"/>
      <c r="L3" s="503"/>
      <c r="M3" s="118" t="s">
        <v>490</v>
      </c>
      <c r="N3" s="118"/>
      <c r="O3" s="118"/>
      <c r="P3" s="473" t="s">
        <v>310</v>
      </c>
      <c r="Q3" s="473"/>
      <c r="R3" s="473"/>
      <c r="S3" s="91" t="s">
        <v>375</v>
      </c>
      <c r="T3" s="93"/>
      <c r="U3" s="504">
        <v>44861</v>
      </c>
      <c r="V3" s="505"/>
      <c r="W3" s="506"/>
      <c r="Y3" s="326" t="s">
        <v>323</v>
      </c>
    </row>
    <row r="4" spans="2:25" s="1" customFormat="1" ht="20.100000000000001" customHeight="1">
      <c r="B4" s="507" t="s">
        <v>0</v>
      </c>
      <c r="C4" s="507"/>
      <c r="D4" s="508" t="s">
        <v>293</v>
      </c>
      <c r="E4" s="508"/>
      <c r="F4" s="508"/>
      <c r="G4" s="508"/>
      <c r="H4" s="309" t="s">
        <v>1</v>
      </c>
      <c r="I4" s="309"/>
      <c r="J4" s="503" t="s">
        <v>295</v>
      </c>
      <c r="K4" s="503"/>
      <c r="L4" s="503"/>
      <c r="M4" s="118" t="s">
        <v>491</v>
      </c>
      <c r="N4" s="118"/>
      <c r="O4" s="118"/>
      <c r="P4" s="473" t="s">
        <v>334</v>
      </c>
      <c r="Q4" s="473"/>
      <c r="R4" s="473"/>
      <c r="S4" s="338"/>
      <c r="T4" s="339"/>
      <c r="U4" s="509"/>
      <c r="V4" s="510"/>
      <c r="W4" s="511"/>
      <c r="Y4" s="326" t="s">
        <v>327</v>
      </c>
    </row>
    <row r="5" spans="2:25" s="1" customFormat="1" ht="20.100000000000001" customHeight="1">
      <c r="B5" s="362" t="s">
        <v>492</v>
      </c>
      <c r="C5" s="359" t="s">
        <v>493</v>
      </c>
      <c r="D5" s="512">
        <v>22</v>
      </c>
      <c r="E5" s="513"/>
      <c r="F5" s="514"/>
      <c r="G5" s="515"/>
      <c r="H5" s="515"/>
      <c r="I5" s="515"/>
      <c r="J5" s="515"/>
      <c r="K5" s="515"/>
      <c r="L5" s="515"/>
      <c r="M5" s="294" t="s">
        <v>492</v>
      </c>
      <c r="N5" s="347" t="s">
        <v>493</v>
      </c>
      <c r="O5" s="512"/>
      <c r="P5" s="513"/>
      <c r="Q5" s="516"/>
      <c r="R5" s="517"/>
      <c r="S5" s="517"/>
      <c r="T5" s="517"/>
      <c r="U5" s="517"/>
      <c r="V5" s="517"/>
      <c r="W5" s="518"/>
      <c r="Y5" s="326" t="s">
        <v>331</v>
      </c>
    </row>
    <row r="6" spans="2:25" s="1" customFormat="1" ht="20.100000000000001" customHeight="1">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c r="B7" s="362"/>
      <c r="C7" s="347" t="s">
        <v>494</v>
      </c>
      <c r="D7" s="522">
        <v>1</v>
      </c>
      <c r="E7" s="523"/>
      <c r="F7" s="514"/>
      <c r="G7" s="515"/>
      <c r="H7" s="515"/>
      <c r="I7" s="515"/>
      <c r="J7" s="515"/>
      <c r="K7" s="515"/>
      <c r="L7" s="515"/>
      <c r="M7" s="362"/>
      <c r="N7" s="347" t="s">
        <v>494</v>
      </c>
      <c r="O7" s="522"/>
      <c r="P7" s="523"/>
      <c r="Q7" s="514"/>
      <c r="R7" s="515"/>
      <c r="S7" s="515"/>
      <c r="T7" s="515"/>
      <c r="U7" s="515"/>
      <c r="V7" s="515"/>
      <c r="W7" s="521"/>
    </row>
    <row r="8" spans="2:25" s="1" customFormat="1" ht="20.100000000000001" customHeight="1">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c r="B9" s="346" t="s">
        <v>495</v>
      </c>
      <c r="C9" s="346" t="s">
        <v>496</v>
      </c>
      <c r="D9" s="526" t="s">
        <v>281</v>
      </c>
      <c r="E9" s="527"/>
      <c r="F9" s="514"/>
      <c r="G9" s="515"/>
      <c r="H9" s="515"/>
      <c r="I9" s="515"/>
      <c r="J9" s="515"/>
      <c r="K9" s="515"/>
      <c r="L9" s="515"/>
      <c r="M9" s="346" t="s">
        <v>495</v>
      </c>
      <c r="N9" s="346" t="s">
        <v>496</v>
      </c>
      <c r="O9" s="526"/>
      <c r="P9" s="527"/>
      <c r="Q9" s="514"/>
      <c r="R9" s="515"/>
      <c r="S9" s="515"/>
      <c r="T9" s="515"/>
      <c r="U9" s="515"/>
      <c r="V9" s="515"/>
      <c r="W9" s="521"/>
    </row>
    <row r="10" spans="2:25" s="1" customFormat="1" ht="17.100000000000001" customHeight="1">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c r="B11" s="346"/>
      <c r="C11" s="346" t="s">
        <v>497</v>
      </c>
      <c r="D11" s="526" t="s">
        <v>247</v>
      </c>
      <c r="E11" s="527"/>
      <c r="F11" s="514"/>
      <c r="G11" s="515"/>
      <c r="H11" s="515"/>
      <c r="I11" s="515"/>
      <c r="J11" s="515"/>
      <c r="K11" s="515"/>
      <c r="L11" s="515"/>
      <c r="M11" s="346"/>
      <c r="N11" s="346" t="s">
        <v>497</v>
      </c>
      <c r="O11" s="526"/>
      <c r="P11" s="527"/>
      <c r="Q11" s="514"/>
      <c r="R11" s="515"/>
      <c r="S11" s="515"/>
      <c r="T11" s="515"/>
      <c r="U11" s="515"/>
      <c r="V11" s="515"/>
      <c r="W11" s="521"/>
    </row>
    <row r="12" spans="2:25" s="1" customFormat="1" ht="17.100000000000001" customHeight="1">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c r="B13" s="106" t="s">
        <v>498</v>
      </c>
      <c r="C13" s="108"/>
      <c r="D13" s="530" t="s">
        <v>143</v>
      </c>
      <c r="E13" s="531"/>
      <c r="F13" s="514"/>
      <c r="G13" s="515"/>
      <c r="H13" s="515"/>
      <c r="I13" s="515"/>
      <c r="J13" s="515"/>
      <c r="K13" s="515"/>
      <c r="L13" s="515"/>
      <c r="M13" s="106" t="s">
        <v>498</v>
      </c>
      <c r="N13" s="108"/>
      <c r="O13" s="530"/>
      <c r="P13" s="531"/>
      <c r="Q13" s="514"/>
      <c r="R13" s="515"/>
      <c r="S13" s="515"/>
      <c r="T13" s="515"/>
      <c r="U13" s="515"/>
      <c r="V13" s="515"/>
      <c r="W13" s="521"/>
    </row>
    <row r="14" spans="2:25" s="1" customFormat="1" ht="17.100000000000001" customHeight="1">
      <c r="B14" s="106" t="s">
        <v>499</v>
      </c>
      <c r="C14" s="108"/>
      <c r="D14" s="530" t="s">
        <v>279</v>
      </c>
      <c r="E14" s="531"/>
      <c r="F14" s="514"/>
      <c r="G14" s="515"/>
      <c r="H14" s="515"/>
      <c r="I14" s="515"/>
      <c r="J14" s="515"/>
      <c r="K14" s="515"/>
      <c r="L14" s="515"/>
      <c r="M14" s="106" t="s">
        <v>499</v>
      </c>
      <c r="N14" s="108"/>
      <c r="O14" s="530"/>
      <c r="P14" s="531"/>
      <c r="Q14" s="514"/>
      <c r="R14" s="515"/>
      <c r="S14" s="515"/>
      <c r="T14" s="515"/>
      <c r="U14" s="515"/>
      <c r="V14" s="515"/>
      <c r="W14" s="521"/>
    </row>
    <row r="15" spans="2:25" s="1" customFormat="1" ht="17.100000000000001" customHeight="1">
      <c r="B15" s="91" t="s">
        <v>500</v>
      </c>
      <c r="C15" s="532" t="s">
        <v>400</v>
      </c>
      <c r="D15" s="533"/>
      <c r="E15" s="534" t="s">
        <v>291</v>
      </c>
      <c r="F15" s="514"/>
      <c r="G15" s="515"/>
      <c r="H15" s="515"/>
      <c r="I15" s="515"/>
      <c r="J15" s="515"/>
      <c r="K15" s="515"/>
      <c r="L15" s="515"/>
      <c r="M15" s="91" t="s">
        <v>500</v>
      </c>
      <c r="N15" s="532" t="s">
        <v>400</v>
      </c>
      <c r="O15" s="533"/>
      <c r="P15" s="534"/>
      <c r="Q15" s="514"/>
      <c r="R15" s="515"/>
      <c r="S15" s="515"/>
      <c r="T15" s="515"/>
      <c r="U15" s="515"/>
      <c r="V15" s="515"/>
      <c r="W15" s="521"/>
    </row>
    <row r="16" spans="2:25" s="1" customFormat="1" ht="17.100000000000001" customHeight="1">
      <c r="B16" s="94"/>
      <c r="C16" s="532" t="s">
        <v>401</v>
      </c>
      <c r="D16" s="533"/>
      <c r="E16" s="71" t="s">
        <v>323</v>
      </c>
      <c r="F16" s="535"/>
      <c r="G16" s="536"/>
      <c r="H16" s="536"/>
      <c r="I16" s="536"/>
      <c r="J16" s="536"/>
      <c r="K16" s="536"/>
      <c r="L16" s="536"/>
      <c r="M16" s="94"/>
      <c r="N16" s="532" t="s">
        <v>401</v>
      </c>
      <c r="O16" s="533"/>
      <c r="P16" s="71"/>
      <c r="Q16" s="535"/>
      <c r="R16" s="536"/>
      <c r="S16" s="536"/>
      <c r="T16" s="536"/>
      <c r="U16" s="536"/>
      <c r="V16" s="536"/>
      <c r="W16" s="537"/>
    </row>
    <row r="17" spans="2:23" s="1" customFormat="1" ht="17.100000000000001" customHeight="1">
      <c r="B17" s="106" t="s">
        <v>391</v>
      </c>
      <c r="C17" s="107"/>
      <c r="D17" s="108"/>
      <c r="E17" s="83" t="s">
        <v>559</v>
      </c>
      <c r="F17" s="538"/>
      <c r="G17" s="538"/>
      <c r="H17" s="538"/>
      <c r="I17" s="538"/>
      <c r="J17" s="538"/>
      <c r="K17" s="538"/>
      <c r="L17" s="539"/>
      <c r="M17" s="106" t="s">
        <v>391</v>
      </c>
      <c r="N17" s="107"/>
      <c r="O17" s="108"/>
      <c r="P17" s="83"/>
      <c r="Q17" s="538"/>
      <c r="R17" s="538"/>
      <c r="S17" s="538"/>
      <c r="T17" s="538"/>
      <c r="U17" s="538"/>
      <c r="V17" s="538"/>
      <c r="W17" s="539"/>
    </row>
    <row r="18" spans="2:23" s="1" customFormat="1" ht="17.100000000000001" customHeight="1">
      <c r="B18" s="106" t="s">
        <v>502</v>
      </c>
      <c r="C18" s="107"/>
      <c r="D18" s="108"/>
      <c r="E18" s="540" t="s">
        <v>521</v>
      </c>
      <c r="F18" s="541"/>
      <c r="G18" s="541"/>
      <c r="H18" s="541"/>
      <c r="I18" s="541"/>
      <c r="J18" s="541"/>
      <c r="K18" s="541"/>
      <c r="L18" s="542"/>
      <c r="M18" s="106" t="s">
        <v>502</v>
      </c>
      <c r="N18" s="107"/>
      <c r="O18" s="108"/>
      <c r="P18" s="540"/>
      <c r="Q18" s="541"/>
      <c r="R18" s="541"/>
      <c r="S18" s="541"/>
      <c r="T18" s="541"/>
      <c r="U18" s="541"/>
      <c r="V18" s="541"/>
      <c r="W18" s="542"/>
    </row>
    <row r="19" spans="2:23" s="1" customFormat="1" ht="17.100000000000001" customHeight="1">
      <c r="B19" s="106" t="s">
        <v>504</v>
      </c>
      <c r="C19" s="107"/>
      <c r="D19" s="108"/>
      <c r="E19" s="540" t="s">
        <v>505</v>
      </c>
      <c r="F19" s="541"/>
      <c r="G19" s="541"/>
      <c r="H19" s="543"/>
      <c r="I19" s="543"/>
      <c r="J19" s="543"/>
      <c r="K19" s="543"/>
      <c r="L19" s="544"/>
      <c r="M19" s="106" t="s">
        <v>504</v>
      </c>
      <c r="N19" s="107"/>
      <c r="O19" s="108"/>
      <c r="P19" s="540"/>
      <c r="Q19" s="541"/>
      <c r="R19" s="541"/>
      <c r="S19" s="543"/>
      <c r="T19" s="543"/>
      <c r="U19" s="543"/>
      <c r="V19" s="543"/>
      <c r="W19" s="544"/>
    </row>
    <row r="20" spans="2:23" s="1" customFormat="1" ht="17.100000000000001" customHeight="1">
      <c r="B20" s="106" t="s">
        <v>506</v>
      </c>
      <c r="C20" s="107"/>
      <c r="D20" s="108"/>
      <c r="E20" s="540" t="s">
        <v>324</v>
      </c>
      <c r="F20" s="541"/>
      <c r="G20" s="541"/>
      <c r="H20" s="545" t="s">
        <v>507</v>
      </c>
      <c r="I20" s="546"/>
      <c r="J20" s="547" t="s">
        <v>505</v>
      </c>
      <c r="K20" s="548"/>
      <c r="L20" s="549"/>
      <c r="M20" s="106" t="s">
        <v>506</v>
      </c>
      <c r="N20" s="107"/>
      <c r="O20" s="108"/>
      <c r="P20" s="540"/>
      <c r="Q20" s="541"/>
      <c r="R20" s="541"/>
      <c r="S20" s="545" t="s">
        <v>507</v>
      </c>
      <c r="T20" s="546"/>
      <c r="U20" s="547"/>
      <c r="V20" s="548"/>
      <c r="W20" s="549"/>
    </row>
    <row r="21" spans="2:23" s="1" customFormat="1" ht="17.100000000000001" customHeight="1">
      <c r="B21" s="106" t="s">
        <v>508</v>
      </c>
      <c r="C21" s="107"/>
      <c r="D21" s="550" t="s">
        <v>522</v>
      </c>
      <c r="E21" s="551"/>
      <c r="F21" s="551"/>
      <c r="G21" s="551"/>
      <c r="H21" s="551"/>
      <c r="I21" s="551"/>
      <c r="J21" s="551"/>
      <c r="K21" s="551"/>
      <c r="L21" s="552"/>
      <c r="M21" s="553" t="s">
        <v>508</v>
      </c>
      <c r="N21" s="554"/>
      <c r="O21" s="550"/>
      <c r="P21" s="551"/>
      <c r="Q21" s="551"/>
      <c r="R21" s="551"/>
      <c r="S21" s="551"/>
      <c r="T21" s="551"/>
      <c r="U21" s="551"/>
      <c r="V21" s="551"/>
      <c r="W21" s="552"/>
    </row>
    <row r="22" spans="2:23" s="1" customFormat="1" ht="20.100000000000001" customHeight="1">
      <c r="B22" s="362" t="s">
        <v>492</v>
      </c>
      <c r="C22" s="359" t="s">
        <v>493</v>
      </c>
      <c r="D22" s="512"/>
      <c r="E22" s="513"/>
      <c r="F22" s="514"/>
      <c r="G22" s="515"/>
      <c r="H22" s="515"/>
      <c r="I22" s="515"/>
      <c r="J22" s="515"/>
      <c r="K22" s="515"/>
      <c r="L22" s="515"/>
      <c r="M22" s="362" t="s">
        <v>492</v>
      </c>
      <c r="N22" s="359" t="s">
        <v>493</v>
      </c>
      <c r="O22" s="512"/>
      <c r="P22" s="513"/>
      <c r="Q22" s="514"/>
      <c r="R22" s="515"/>
      <c r="S22" s="515"/>
      <c r="T22" s="515"/>
      <c r="U22" s="515"/>
      <c r="V22" s="515"/>
      <c r="W22" s="521"/>
    </row>
    <row r="23" spans="2:23" s="1" customFormat="1" ht="20.100000000000001" customHeight="1">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c r="B24" s="362"/>
      <c r="C24" s="347" t="s">
        <v>494</v>
      </c>
      <c r="D24" s="522"/>
      <c r="E24" s="523"/>
      <c r="F24" s="514"/>
      <c r="G24" s="515"/>
      <c r="H24" s="515"/>
      <c r="I24" s="515"/>
      <c r="J24" s="515"/>
      <c r="K24" s="515"/>
      <c r="L24" s="515"/>
      <c r="M24" s="362"/>
      <c r="N24" s="347" t="s">
        <v>494</v>
      </c>
      <c r="O24" s="522"/>
      <c r="P24" s="523"/>
      <c r="Q24" s="514"/>
      <c r="R24" s="515"/>
      <c r="S24" s="515"/>
      <c r="T24" s="515"/>
      <c r="U24" s="515"/>
      <c r="V24" s="515"/>
      <c r="W24" s="521"/>
    </row>
    <row r="25" spans="2:23" s="1" customFormat="1" ht="20.100000000000001" customHeight="1">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c r="B26" s="346" t="s">
        <v>495</v>
      </c>
      <c r="C26" s="346" t="s">
        <v>496</v>
      </c>
      <c r="D26" s="526"/>
      <c r="E26" s="527"/>
      <c r="F26" s="514"/>
      <c r="G26" s="515"/>
      <c r="H26" s="515"/>
      <c r="I26" s="515"/>
      <c r="J26" s="515"/>
      <c r="K26" s="515"/>
      <c r="L26" s="515"/>
      <c r="M26" s="346" t="s">
        <v>495</v>
      </c>
      <c r="N26" s="346" t="s">
        <v>496</v>
      </c>
      <c r="O26" s="526"/>
      <c r="P26" s="527"/>
      <c r="Q26" s="514"/>
      <c r="R26" s="515"/>
      <c r="S26" s="515"/>
      <c r="T26" s="515"/>
      <c r="U26" s="515"/>
      <c r="V26" s="515"/>
      <c r="W26" s="521"/>
    </row>
    <row r="27" spans="2:23" s="1" customFormat="1" ht="17.100000000000001" customHeight="1">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c r="B28" s="346"/>
      <c r="C28" s="346" t="s">
        <v>497</v>
      </c>
      <c r="D28" s="526"/>
      <c r="E28" s="527"/>
      <c r="F28" s="514"/>
      <c r="G28" s="515"/>
      <c r="H28" s="515"/>
      <c r="I28" s="515"/>
      <c r="J28" s="515"/>
      <c r="K28" s="515"/>
      <c r="L28" s="515"/>
      <c r="M28" s="346"/>
      <c r="N28" s="346" t="s">
        <v>497</v>
      </c>
      <c r="O28" s="526"/>
      <c r="P28" s="527"/>
      <c r="Q28" s="514"/>
      <c r="R28" s="515"/>
      <c r="S28" s="515"/>
      <c r="T28" s="515"/>
      <c r="U28" s="515"/>
      <c r="V28" s="515"/>
      <c r="W28" s="521"/>
    </row>
    <row r="29" spans="2:23" s="1" customFormat="1" ht="17.100000000000001" customHeight="1">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c r="B30" s="106" t="s">
        <v>498</v>
      </c>
      <c r="C30" s="108"/>
      <c r="D30" s="530"/>
      <c r="E30" s="531"/>
      <c r="F30" s="514"/>
      <c r="G30" s="515"/>
      <c r="H30" s="515"/>
      <c r="I30" s="515"/>
      <c r="J30" s="515"/>
      <c r="K30" s="515"/>
      <c r="L30" s="515"/>
      <c r="M30" s="106" t="s">
        <v>498</v>
      </c>
      <c r="N30" s="108"/>
      <c r="O30" s="530"/>
      <c r="P30" s="531"/>
      <c r="Q30" s="514"/>
      <c r="R30" s="515"/>
      <c r="S30" s="515"/>
      <c r="T30" s="515"/>
      <c r="U30" s="515"/>
      <c r="V30" s="515"/>
      <c r="W30" s="521"/>
    </row>
    <row r="31" spans="2:23" s="1" customFormat="1" ht="17.100000000000001" customHeight="1">
      <c r="B31" s="106" t="s">
        <v>499</v>
      </c>
      <c r="C31" s="108"/>
      <c r="D31" s="530"/>
      <c r="E31" s="531"/>
      <c r="F31" s="514"/>
      <c r="G31" s="515"/>
      <c r="H31" s="515"/>
      <c r="I31" s="515"/>
      <c r="J31" s="515"/>
      <c r="K31" s="515"/>
      <c r="L31" s="515"/>
      <c r="M31" s="106" t="s">
        <v>499</v>
      </c>
      <c r="N31" s="108"/>
      <c r="O31" s="530"/>
      <c r="P31" s="531"/>
      <c r="Q31" s="514"/>
      <c r="R31" s="515"/>
      <c r="S31" s="515"/>
      <c r="T31" s="515"/>
      <c r="U31" s="515"/>
      <c r="V31" s="515"/>
      <c r="W31" s="521"/>
    </row>
    <row r="32" spans="2:23" s="1" customFormat="1" ht="17.100000000000001" customHeight="1">
      <c r="B32" s="91" t="s">
        <v>500</v>
      </c>
      <c r="C32" s="532" t="s">
        <v>400</v>
      </c>
      <c r="D32" s="533"/>
      <c r="E32" s="534"/>
      <c r="F32" s="514"/>
      <c r="G32" s="515"/>
      <c r="H32" s="515"/>
      <c r="I32" s="515"/>
      <c r="J32" s="515"/>
      <c r="K32" s="515"/>
      <c r="L32" s="515"/>
      <c r="M32" s="91" t="s">
        <v>500</v>
      </c>
      <c r="N32" s="532" t="s">
        <v>400</v>
      </c>
      <c r="O32" s="533"/>
      <c r="P32" s="71"/>
      <c r="Q32" s="514"/>
      <c r="R32" s="515"/>
      <c r="S32" s="515"/>
      <c r="T32" s="515"/>
      <c r="U32" s="515"/>
      <c r="V32" s="515"/>
      <c r="W32" s="521"/>
    </row>
    <row r="33" spans="2:23" s="1" customFormat="1" ht="17.100000000000001" customHeight="1">
      <c r="B33" s="94"/>
      <c r="C33" s="532" t="s">
        <v>401</v>
      </c>
      <c r="D33" s="533"/>
      <c r="E33" s="71"/>
      <c r="F33" s="535"/>
      <c r="G33" s="536"/>
      <c r="H33" s="536"/>
      <c r="I33" s="536"/>
      <c r="J33" s="536"/>
      <c r="K33" s="536"/>
      <c r="L33" s="536"/>
      <c r="M33" s="94"/>
      <c r="N33" s="532" t="s">
        <v>401</v>
      </c>
      <c r="O33" s="533"/>
      <c r="P33" s="555"/>
      <c r="Q33" s="535"/>
      <c r="R33" s="536"/>
      <c r="S33" s="536"/>
      <c r="T33" s="536"/>
      <c r="U33" s="536"/>
      <c r="V33" s="536"/>
      <c r="W33" s="537"/>
    </row>
    <row r="34" spans="2:23" s="1" customFormat="1" ht="17.100000000000001" customHeight="1">
      <c r="B34" s="106" t="s">
        <v>391</v>
      </c>
      <c r="C34" s="107"/>
      <c r="D34" s="108"/>
      <c r="E34" s="83"/>
      <c r="F34" s="538"/>
      <c r="G34" s="538"/>
      <c r="H34" s="538"/>
      <c r="I34" s="538"/>
      <c r="J34" s="538"/>
      <c r="K34" s="538"/>
      <c r="L34" s="539"/>
      <c r="M34" s="106" t="s">
        <v>391</v>
      </c>
      <c r="N34" s="107"/>
      <c r="O34" s="108"/>
      <c r="P34" s="83"/>
      <c r="Q34" s="538"/>
      <c r="R34" s="538"/>
      <c r="S34" s="538"/>
      <c r="T34" s="538"/>
      <c r="U34" s="538"/>
      <c r="V34" s="538"/>
      <c r="W34" s="539"/>
    </row>
    <row r="35" spans="2:23" s="1" customFormat="1" ht="17.100000000000001" customHeight="1">
      <c r="B35" s="106" t="s">
        <v>502</v>
      </c>
      <c r="C35" s="107"/>
      <c r="D35" s="108"/>
      <c r="E35" s="540"/>
      <c r="F35" s="541"/>
      <c r="G35" s="541"/>
      <c r="H35" s="541"/>
      <c r="I35" s="541"/>
      <c r="J35" s="541"/>
      <c r="K35" s="541"/>
      <c r="L35" s="542"/>
      <c r="M35" s="106" t="s">
        <v>502</v>
      </c>
      <c r="N35" s="107"/>
      <c r="O35" s="108"/>
      <c r="P35" s="540"/>
      <c r="Q35" s="541"/>
      <c r="R35" s="541"/>
      <c r="S35" s="541"/>
      <c r="T35" s="541"/>
      <c r="U35" s="541"/>
      <c r="V35" s="541"/>
      <c r="W35" s="542"/>
    </row>
    <row r="36" spans="2:23" s="1" customFormat="1" ht="17.100000000000001" customHeight="1">
      <c r="B36" s="106" t="s">
        <v>504</v>
      </c>
      <c r="C36" s="107"/>
      <c r="D36" s="108"/>
      <c r="E36" s="540"/>
      <c r="F36" s="541"/>
      <c r="G36" s="541"/>
      <c r="H36" s="543"/>
      <c r="I36" s="543"/>
      <c r="J36" s="543"/>
      <c r="K36" s="543"/>
      <c r="L36" s="544"/>
      <c r="M36" s="106" t="s">
        <v>504</v>
      </c>
      <c r="N36" s="107"/>
      <c r="O36" s="108"/>
      <c r="P36" s="540"/>
      <c r="Q36" s="541"/>
      <c r="R36" s="541"/>
      <c r="S36" s="543"/>
      <c r="T36" s="543"/>
      <c r="U36" s="543"/>
      <c r="V36" s="543"/>
      <c r="W36" s="544"/>
    </row>
    <row r="37" spans="2:23" s="1" customFormat="1" ht="17.100000000000001" customHeight="1">
      <c r="B37" s="106" t="s">
        <v>506</v>
      </c>
      <c r="C37" s="107"/>
      <c r="D37" s="108"/>
      <c r="E37" s="540"/>
      <c r="F37" s="541"/>
      <c r="G37" s="541"/>
      <c r="H37" s="545" t="s">
        <v>507</v>
      </c>
      <c r="I37" s="546"/>
      <c r="J37" s="547"/>
      <c r="K37" s="548"/>
      <c r="L37" s="549"/>
      <c r="M37" s="106" t="s">
        <v>506</v>
      </c>
      <c r="N37" s="107"/>
      <c r="O37" s="108"/>
      <c r="P37" s="540"/>
      <c r="Q37" s="541"/>
      <c r="R37" s="541"/>
      <c r="S37" s="545" t="s">
        <v>507</v>
      </c>
      <c r="T37" s="546"/>
      <c r="U37" s="547"/>
      <c r="V37" s="548"/>
      <c r="W37" s="549"/>
    </row>
    <row r="38" spans="2:23" s="1" customFormat="1" ht="17.100000000000001" customHeight="1">
      <c r="B38" s="94" t="s">
        <v>508</v>
      </c>
      <c r="C38" s="95"/>
      <c r="D38" s="550"/>
      <c r="E38" s="551"/>
      <c r="F38" s="551"/>
      <c r="G38" s="551"/>
      <c r="H38" s="551"/>
      <c r="I38" s="551"/>
      <c r="J38" s="551"/>
      <c r="K38" s="551"/>
      <c r="L38" s="552"/>
      <c r="M38" s="94" t="s">
        <v>508</v>
      </c>
      <c r="N38" s="95"/>
      <c r="O38" s="550"/>
      <c r="P38" s="551"/>
      <c r="Q38" s="551"/>
      <c r="R38" s="551"/>
      <c r="S38" s="551"/>
      <c r="T38" s="551"/>
      <c r="U38" s="551"/>
      <c r="V38" s="551"/>
      <c r="W38" s="552"/>
    </row>
    <row r="39" spans="2:23" ht="15" customHeight="1">
      <c r="B39" s="3"/>
      <c r="C39" s="556" t="s">
        <v>510</v>
      </c>
      <c r="D39" s="557"/>
      <c r="E39" s="557"/>
      <c r="F39" s="557"/>
      <c r="G39" s="557"/>
      <c r="H39" s="557"/>
      <c r="I39" s="557"/>
      <c r="J39" s="557"/>
      <c r="K39" s="557"/>
      <c r="L39" s="557"/>
      <c r="M39" s="3"/>
      <c r="N39" s="558" t="s">
        <v>511</v>
      </c>
      <c r="O39" s="3"/>
      <c r="P39" s="3"/>
      <c r="Q39" s="3"/>
      <c r="R39" s="3"/>
      <c r="S39" s="3"/>
      <c r="T39" s="3"/>
      <c r="U39" s="3"/>
      <c r="V39" s="3"/>
      <c r="W39" s="3"/>
    </row>
    <row r="40" spans="2:23" ht="15" customHeight="1">
      <c r="B40" s="3"/>
      <c r="C40" s="559"/>
      <c r="D40" s="559"/>
      <c r="E40" s="559"/>
      <c r="F40" s="559"/>
      <c r="G40" s="559"/>
      <c r="H40" s="559"/>
      <c r="I40" s="559"/>
      <c r="J40" s="559"/>
      <c r="K40" s="559"/>
      <c r="L40" s="559"/>
      <c r="M40" s="3"/>
      <c r="N40" s="558" t="s">
        <v>512</v>
      </c>
      <c r="O40" s="3"/>
      <c r="P40" s="3"/>
      <c r="Q40" s="3"/>
      <c r="R40" s="3"/>
      <c r="S40" s="3"/>
      <c r="T40" s="3"/>
      <c r="U40" s="3"/>
      <c r="V40" s="3"/>
      <c r="W40" s="3"/>
    </row>
    <row r="41" spans="2:23" ht="15" customHeight="1">
      <c r="C41" s="558" t="s">
        <v>513</v>
      </c>
      <c r="N41" s="67" t="s">
        <v>514</v>
      </c>
      <c r="O41" s="560"/>
      <c r="P41" s="560"/>
      <c r="Q41" s="560"/>
      <c r="R41" s="560"/>
      <c r="S41" s="560"/>
      <c r="T41" s="560"/>
      <c r="U41" s="560"/>
      <c r="V41" s="560"/>
    </row>
    <row r="42" spans="2:23" ht="15" customHeight="1">
      <c r="C42" s="558" t="s">
        <v>515</v>
      </c>
      <c r="N42" s="67" t="s">
        <v>516</v>
      </c>
      <c r="O42" s="560"/>
      <c r="P42" s="560"/>
      <c r="Q42" s="560"/>
      <c r="R42" s="560"/>
      <c r="S42" s="560"/>
      <c r="T42" s="560"/>
      <c r="U42" s="560"/>
      <c r="V42" s="560"/>
    </row>
    <row r="43" spans="2:23">
      <c r="C43" s="67" t="s">
        <v>517</v>
      </c>
      <c r="N43" s="67" t="s">
        <v>518</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6293E278-48A3-4104-B64A-F14E66A70268}">
      <formula1>INDIRECT(D13)</formula1>
    </dataValidation>
    <dataValidation type="list" allowBlank="1" showInputMessage="1" showErrorMessage="1" sqref="D28:E29 D11:E12 O11:P12 O28:P29" xr:uid="{1C2BA723-02AC-4FA7-AA62-7FC68E8FC0F7}">
      <formula1>INDIRECT(D9)</formula1>
    </dataValidation>
    <dataValidation type="list" allowBlank="1" showInputMessage="1" showErrorMessage="1" sqref="E32:E33 E15:E16 P32:P33 P15:P16" xr:uid="{3F5A9CE8-1401-42D1-A0DA-22F0DDED5F2D}">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0F9D1-D502-4236-89F8-D5DC4105D688}">
  <dimension ref="B1:Y43"/>
  <sheetViews>
    <sheetView showGridLines="0" showZeros="0" view="pageBreakPreview" zoomScale="85" zoomScaleNormal="100" zoomScaleSheetLayoutView="85"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83" t="s">
        <v>489</v>
      </c>
      <c r="C2" s="283"/>
      <c r="D2" s="283"/>
      <c r="E2" s="283"/>
      <c r="F2" s="283"/>
      <c r="G2" s="283"/>
      <c r="H2" s="283"/>
      <c r="I2" s="283"/>
      <c r="J2" s="283"/>
      <c r="K2" s="283"/>
      <c r="L2" s="283"/>
      <c r="M2" s="283"/>
      <c r="N2" s="283"/>
      <c r="O2" s="283"/>
      <c r="P2" s="283"/>
      <c r="Q2" s="283"/>
      <c r="R2" s="283"/>
      <c r="S2" s="283"/>
      <c r="T2" s="283"/>
      <c r="U2" s="283"/>
      <c r="V2" s="283"/>
      <c r="W2" s="283"/>
      <c r="Y2" s="326" t="s">
        <v>318</v>
      </c>
    </row>
    <row r="3" spans="2:25" s="1" customFormat="1" ht="20.100000000000001" customHeight="1">
      <c r="B3" s="501" t="s">
        <v>8</v>
      </c>
      <c r="C3" s="501"/>
      <c r="D3" s="502" t="s">
        <v>292</v>
      </c>
      <c r="E3" s="502"/>
      <c r="F3" s="502"/>
      <c r="G3" s="502"/>
      <c r="H3" s="287" t="s">
        <v>9</v>
      </c>
      <c r="I3" s="287"/>
      <c r="J3" s="503" t="s">
        <v>294</v>
      </c>
      <c r="K3" s="503"/>
      <c r="L3" s="503"/>
      <c r="M3" s="118" t="s">
        <v>490</v>
      </c>
      <c r="N3" s="118"/>
      <c r="O3" s="118"/>
      <c r="P3" s="473" t="s">
        <v>310</v>
      </c>
      <c r="Q3" s="473"/>
      <c r="R3" s="473"/>
      <c r="S3" s="91" t="s">
        <v>375</v>
      </c>
      <c r="T3" s="93"/>
      <c r="U3" s="504">
        <v>44861</v>
      </c>
      <c r="V3" s="505"/>
      <c r="W3" s="506"/>
      <c r="Y3" s="326" t="s">
        <v>323</v>
      </c>
    </row>
    <row r="4" spans="2:25" s="1" customFormat="1" ht="20.100000000000001" customHeight="1">
      <c r="B4" s="507" t="s">
        <v>0</v>
      </c>
      <c r="C4" s="507"/>
      <c r="D4" s="508" t="s">
        <v>293</v>
      </c>
      <c r="E4" s="508"/>
      <c r="F4" s="508"/>
      <c r="G4" s="508"/>
      <c r="H4" s="309" t="s">
        <v>1</v>
      </c>
      <c r="I4" s="309"/>
      <c r="J4" s="503" t="s">
        <v>295</v>
      </c>
      <c r="K4" s="503"/>
      <c r="L4" s="503"/>
      <c r="M4" s="118" t="s">
        <v>491</v>
      </c>
      <c r="N4" s="118"/>
      <c r="O4" s="118"/>
      <c r="P4" s="473" t="s">
        <v>334</v>
      </c>
      <c r="Q4" s="473"/>
      <c r="R4" s="473"/>
      <c r="S4" s="338"/>
      <c r="T4" s="339"/>
      <c r="U4" s="509"/>
      <c r="V4" s="510"/>
      <c r="W4" s="511"/>
      <c r="Y4" s="326" t="s">
        <v>327</v>
      </c>
    </row>
    <row r="5" spans="2:25" s="1" customFormat="1" ht="20.100000000000001" customHeight="1">
      <c r="B5" s="362" t="s">
        <v>492</v>
      </c>
      <c r="C5" s="359" t="s">
        <v>493</v>
      </c>
      <c r="D5" s="512">
        <v>23</v>
      </c>
      <c r="E5" s="513"/>
      <c r="F5" s="514"/>
      <c r="G5" s="515"/>
      <c r="H5" s="515"/>
      <c r="I5" s="515"/>
      <c r="J5" s="515"/>
      <c r="K5" s="515"/>
      <c r="L5" s="515"/>
      <c r="M5" s="294" t="s">
        <v>492</v>
      </c>
      <c r="N5" s="347" t="s">
        <v>493</v>
      </c>
      <c r="O5" s="512">
        <v>23</v>
      </c>
      <c r="P5" s="513"/>
      <c r="Q5" s="516"/>
      <c r="R5" s="517"/>
      <c r="S5" s="517"/>
      <c r="T5" s="517"/>
      <c r="U5" s="517"/>
      <c r="V5" s="517"/>
      <c r="W5" s="518"/>
      <c r="Y5" s="326" t="s">
        <v>331</v>
      </c>
    </row>
    <row r="6" spans="2:25" s="1" customFormat="1" ht="20.100000000000001" customHeight="1">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c r="B7" s="362"/>
      <c r="C7" s="347" t="s">
        <v>494</v>
      </c>
      <c r="D7" s="522">
        <v>1</v>
      </c>
      <c r="E7" s="523"/>
      <c r="F7" s="514"/>
      <c r="G7" s="515"/>
      <c r="H7" s="515"/>
      <c r="I7" s="515"/>
      <c r="J7" s="515"/>
      <c r="K7" s="515"/>
      <c r="L7" s="515"/>
      <c r="M7" s="362"/>
      <c r="N7" s="347" t="s">
        <v>494</v>
      </c>
      <c r="O7" s="522">
        <v>2</v>
      </c>
      <c r="P7" s="523"/>
      <c r="Q7" s="514"/>
      <c r="R7" s="515"/>
      <c r="S7" s="515"/>
      <c r="T7" s="515"/>
      <c r="U7" s="515"/>
      <c r="V7" s="515"/>
      <c r="W7" s="521"/>
    </row>
    <row r="8" spans="2:25" s="1" customFormat="1" ht="20.100000000000001" customHeight="1">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c r="B9" s="346" t="s">
        <v>495</v>
      </c>
      <c r="C9" s="346" t="s">
        <v>496</v>
      </c>
      <c r="D9" s="526" t="s">
        <v>281</v>
      </c>
      <c r="E9" s="527"/>
      <c r="F9" s="514"/>
      <c r="G9" s="515"/>
      <c r="H9" s="515"/>
      <c r="I9" s="515"/>
      <c r="J9" s="515"/>
      <c r="K9" s="515"/>
      <c r="L9" s="515"/>
      <c r="M9" s="346" t="s">
        <v>495</v>
      </c>
      <c r="N9" s="346" t="s">
        <v>496</v>
      </c>
      <c r="O9" s="526" t="s">
        <v>281</v>
      </c>
      <c r="P9" s="527"/>
      <c r="Q9" s="514"/>
      <c r="R9" s="515"/>
      <c r="S9" s="515"/>
      <c r="T9" s="515"/>
      <c r="U9" s="515"/>
      <c r="V9" s="515"/>
      <c r="W9" s="521"/>
    </row>
    <row r="10" spans="2:25" s="1" customFormat="1" ht="17.100000000000001" customHeight="1">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c r="B11" s="346"/>
      <c r="C11" s="346" t="s">
        <v>497</v>
      </c>
      <c r="D11" s="526" t="s">
        <v>247</v>
      </c>
      <c r="E11" s="527"/>
      <c r="F11" s="514"/>
      <c r="G11" s="515"/>
      <c r="H11" s="515"/>
      <c r="I11" s="515"/>
      <c r="J11" s="515"/>
      <c r="K11" s="515"/>
      <c r="L11" s="515"/>
      <c r="M11" s="346"/>
      <c r="N11" s="346" t="s">
        <v>497</v>
      </c>
      <c r="O11" s="526" t="s">
        <v>248</v>
      </c>
      <c r="P11" s="527"/>
      <c r="Q11" s="514"/>
      <c r="R11" s="515"/>
      <c r="S11" s="515"/>
      <c r="T11" s="515"/>
      <c r="U11" s="515"/>
      <c r="V11" s="515"/>
      <c r="W11" s="521"/>
    </row>
    <row r="12" spans="2:25" s="1" customFormat="1" ht="17.100000000000001" customHeight="1">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c r="B13" s="106" t="s">
        <v>498</v>
      </c>
      <c r="C13" s="108"/>
      <c r="D13" s="530" t="s">
        <v>143</v>
      </c>
      <c r="E13" s="531"/>
      <c r="F13" s="514"/>
      <c r="G13" s="515"/>
      <c r="H13" s="515"/>
      <c r="I13" s="515"/>
      <c r="J13" s="515"/>
      <c r="K13" s="515"/>
      <c r="L13" s="515"/>
      <c r="M13" s="106" t="s">
        <v>498</v>
      </c>
      <c r="N13" s="108"/>
      <c r="O13" s="530" t="s">
        <v>143</v>
      </c>
      <c r="P13" s="531"/>
      <c r="Q13" s="514"/>
      <c r="R13" s="515"/>
      <c r="S13" s="515"/>
      <c r="T13" s="515"/>
      <c r="U13" s="515"/>
      <c r="V13" s="515"/>
      <c r="W13" s="521"/>
    </row>
    <row r="14" spans="2:25" s="1" customFormat="1" ht="17.100000000000001" customHeight="1">
      <c r="B14" s="106" t="s">
        <v>499</v>
      </c>
      <c r="C14" s="108"/>
      <c r="D14" s="530" t="s">
        <v>279</v>
      </c>
      <c r="E14" s="531"/>
      <c r="F14" s="514"/>
      <c r="G14" s="515"/>
      <c r="H14" s="515"/>
      <c r="I14" s="515"/>
      <c r="J14" s="515"/>
      <c r="K14" s="515"/>
      <c r="L14" s="515"/>
      <c r="M14" s="106" t="s">
        <v>499</v>
      </c>
      <c r="N14" s="108"/>
      <c r="O14" s="530" t="s">
        <v>147</v>
      </c>
      <c r="P14" s="531"/>
      <c r="Q14" s="514"/>
      <c r="R14" s="515"/>
      <c r="S14" s="515"/>
      <c r="T14" s="515"/>
      <c r="U14" s="515"/>
      <c r="V14" s="515"/>
      <c r="W14" s="521"/>
    </row>
    <row r="15" spans="2:25" s="1" customFormat="1" ht="17.100000000000001" customHeight="1">
      <c r="B15" s="91" t="s">
        <v>500</v>
      </c>
      <c r="C15" s="532" t="s">
        <v>400</v>
      </c>
      <c r="D15" s="533"/>
      <c r="E15" s="534" t="s">
        <v>291</v>
      </c>
      <c r="F15" s="514"/>
      <c r="G15" s="515"/>
      <c r="H15" s="515"/>
      <c r="I15" s="515"/>
      <c r="J15" s="515"/>
      <c r="K15" s="515"/>
      <c r="L15" s="515"/>
      <c r="M15" s="91" t="s">
        <v>500</v>
      </c>
      <c r="N15" s="532" t="s">
        <v>400</v>
      </c>
      <c r="O15" s="533"/>
      <c r="P15" s="534" t="s">
        <v>291</v>
      </c>
      <c r="Q15" s="514"/>
      <c r="R15" s="515"/>
      <c r="S15" s="515"/>
      <c r="T15" s="515"/>
      <c r="U15" s="515"/>
      <c r="V15" s="515"/>
      <c r="W15" s="521"/>
    </row>
    <row r="16" spans="2:25" s="1" customFormat="1" ht="17.100000000000001" customHeight="1">
      <c r="B16" s="94"/>
      <c r="C16" s="532" t="s">
        <v>401</v>
      </c>
      <c r="D16" s="533"/>
      <c r="E16" s="71" t="s">
        <v>323</v>
      </c>
      <c r="F16" s="535"/>
      <c r="G16" s="536"/>
      <c r="H16" s="536"/>
      <c r="I16" s="536"/>
      <c r="J16" s="536"/>
      <c r="K16" s="536"/>
      <c r="L16" s="536"/>
      <c r="M16" s="94"/>
      <c r="N16" s="532" t="s">
        <v>401</v>
      </c>
      <c r="O16" s="533"/>
      <c r="P16" s="71" t="s">
        <v>323</v>
      </c>
      <c r="Q16" s="535"/>
      <c r="R16" s="536"/>
      <c r="S16" s="536"/>
      <c r="T16" s="536"/>
      <c r="U16" s="536"/>
      <c r="V16" s="536"/>
      <c r="W16" s="537"/>
    </row>
    <row r="17" spans="2:23" s="1" customFormat="1" ht="17.100000000000001" customHeight="1">
      <c r="B17" s="106" t="s">
        <v>391</v>
      </c>
      <c r="C17" s="107"/>
      <c r="D17" s="108"/>
      <c r="E17" s="83" t="s">
        <v>559</v>
      </c>
      <c r="F17" s="538"/>
      <c r="G17" s="538"/>
      <c r="H17" s="538"/>
      <c r="I17" s="538"/>
      <c r="J17" s="538"/>
      <c r="K17" s="538"/>
      <c r="L17" s="539"/>
      <c r="M17" s="106" t="s">
        <v>391</v>
      </c>
      <c r="N17" s="107"/>
      <c r="O17" s="108"/>
      <c r="P17" s="83" t="s">
        <v>560</v>
      </c>
      <c r="Q17" s="538"/>
      <c r="R17" s="538"/>
      <c r="S17" s="538"/>
      <c r="T17" s="538"/>
      <c r="U17" s="538"/>
      <c r="V17" s="538"/>
      <c r="W17" s="539"/>
    </row>
    <row r="18" spans="2:23" s="1" customFormat="1" ht="17.100000000000001" customHeight="1">
      <c r="B18" s="106" t="s">
        <v>502</v>
      </c>
      <c r="C18" s="107"/>
      <c r="D18" s="108"/>
      <c r="E18" s="540" t="s">
        <v>521</v>
      </c>
      <c r="F18" s="541"/>
      <c r="G18" s="541"/>
      <c r="H18" s="541"/>
      <c r="I18" s="541"/>
      <c r="J18" s="541"/>
      <c r="K18" s="541"/>
      <c r="L18" s="542"/>
      <c r="M18" s="106" t="s">
        <v>502</v>
      </c>
      <c r="N18" s="107"/>
      <c r="O18" s="108"/>
      <c r="P18" s="540" t="s">
        <v>561</v>
      </c>
      <c r="Q18" s="541"/>
      <c r="R18" s="541"/>
      <c r="S18" s="541"/>
      <c r="T18" s="541"/>
      <c r="U18" s="541"/>
      <c r="V18" s="541"/>
      <c r="W18" s="542"/>
    </row>
    <row r="19" spans="2:23" s="1" customFormat="1" ht="17.100000000000001" customHeight="1">
      <c r="B19" s="106" t="s">
        <v>504</v>
      </c>
      <c r="C19" s="107"/>
      <c r="D19" s="108"/>
      <c r="E19" s="540" t="s">
        <v>505</v>
      </c>
      <c r="F19" s="541"/>
      <c r="G19" s="541"/>
      <c r="H19" s="543"/>
      <c r="I19" s="543"/>
      <c r="J19" s="543"/>
      <c r="K19" s="543"/>
      <c r="L19" s="544"/>
      <c r="M19" s="106" t="s">
        <v>504</v>
      </c>
      <c r="N19" s="107"/>
      <c r="O19" s="108"/>
      <c r="P19" s="540" t="s">
        <v>505</v>
      </c>
      <c r="Q19" s="541"/>
      <c r="R19" s="541"/>
      <c r="S19" s="543"/>
      <c r="T19" s="543"/>
      <c r="U19" s="543"/>
      <c r="V19" s="543"/>
      <c r="W19" s="544"/>
    </row>
    <row r="20" spans="2:23" s="1" customFormat="1" ht="17.100000000000001" customHeight="1">
      <c r="B20" s="106" t="s">
        <v>506</v>
      </c>
      <c r="C20" s="107"/>
      <c r="D20" s="108"/>
      <c r="E20" s="540" t="s">
        <v>324</v>
      </c>
      <c r="F20" s="541"/>
      <c r="G20" s="541"/>
      <c r="H20" s="545" t="s">
        <v>507</v>
      </c>
      <c r="I20" s="546"/>
      <c r="J20" s="547" t="s">
        <v>505</v>
      </c>
      <c r="K20" s="548"/>
      <c r="L20" s="549"/>
      <c r="M20" s="106" t="s">
        <v>506</v>
      </c>
      <c r="N20" s="107"/>
      <c r="O20" s="108"/>
      <c r="P20" s="540" t="s">
        <v>324</v>
      </c>
      <c r="Q20" s="541"/>
      <c r="R20" s="541"/>
      <c r="S20" s="545" t="s">
        <v>507</v>
      </c>
      <c r="T20" s="546"/>
      <c r="U20" s="547" t="s">
        <v>505</v>
      </c>
      <c r="V20" s="548"/>
      <c r="W20" s="549"/>
    </row>
    <row r="21" spans="2:23" s="1" customFormat="1" ht="17.100000000000001" customHeight="1">
      <c r="B21" s="106" t="s">
        <v>508</v>
      </c>
      <c r="C21" s="107"/>
      <c r="D21" s="550" t="s">
        <v>522</v>
      </c>
      <c r="E21" s="551"/>
      <c r="F21" s="551"/>
      <c r="G21" s="551"/>
      <c r="H21" s="551"/>
      <c r="I21" s="551"/>
      <c r="J21" s="551"/>
      <c r="K21" s="551"/>
      <c r="L21" s="552"/>
      <c r="M21" s="553" t="s">
        <v>508</v>
      </c>
      <c r="N21" s="554"/>
      <c r="O21" s="550" t="s">
        <v>562</v>
      </c>
      <c r="P21" s="551"/>
      <c r="Q21" s="551"/>
      <c r="R21" s="551"/>
      <c r="S21" s="551"/>
      <c r="T21" s="551"/>
      <c r="U21" s="551"/>
      <c r="V21" s="551"/>
      <c r="W21" s="552"/>
    </row>
    <row r="22" spans="2:23" s="1" customFormat="1" ht="20.100000000000001" customHeight="1">
      <c r="B22" s="362" t="s">
        <v>492</v>
      </c>
      <c r="C22" s="359" t="s">
        <v>493</v>
      </c>
      <c r="D22" s="512"/>
      <c r="E22" s="513"/>
      <c r="F22" s="514"/>
      <c r="G22" s="515"/>
      <c r="H22" s="515"/>
      <c r="I22" s="515"/>
      <c r="J22" s="515"/>
      <c r="K22" s="515"/>
      <c r="L22" s="515"/>
      <c r="M22" s="362" t="s">
        <v>492</v>
      </c>
      <c r="N22" s="359" t="s">
        <v>493</v>
      </c>
      <c r="O22" s="512"/>
      <c r="P22" s="513"/>
      <c r="Q22" s="514"/>
      <c r="R22" s="515"/>
      <c r="S22" s="515"/>
      <c r="T22" s="515"/>
      <c r="U22" s="515"/>
      <c r="V22" s="515"/>
      <c r="W22" s="521"/>
    </row>
    <row r="23" spans="2:23" s="1" customFormat="1" ht="20.100000000000001" customHeight="1">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c r="B24" s="362"/>
      <c r="C24" s="347" t="s">
        <v>494</v>
      </c>
      <c r="D24" s="522"/>
      <c r="E24" s="523"/>
      <c r="F24" s="514"/>
      <c r="G24" s="515"/>
      <c r="H24" s="515"/>
      <c r="I24" s="515"/>
      <c r="J24" s="515"/>
      <c r="K24" s="515"/>
      <c r="L24" s="515"/>
      <c r="M24" s="362"/>
      <c r="N24" s="347" t="s">
        <v>494</v>
      </c>
      <c r="O24" s="522"/>
      <c r="P24" s="523"/>
      <c r="Q24" s="514"/>
      <c r="R24" s="515"/>
      <c r="S24" s="515"/>
      <c r="T24" s="515"/>
      <c r="U24" s="515"/>
      <c r="V24" s="515"/>
      <c r="W24" s="521"/>
    </row>
    <row r="25" spans="2:23" s="1" customFormat="1" ht="20.100000000000001" customHeight="1">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c r="B26" s="346" t="s">
        <v>495</v>
      </c>
      <c r="C26" s="346" t="s">
        <v>496</v>
      </c>
      <c r="D26" s="526"/>
      <c r="E26" s="527"/>
      <c r="F26" s="514"/>
      <c r="G26" s="515"/>
      <c r="H26" s="515"/>
      <c r="I26" s="515"/>
      <c r="J26" s="515"/>
      <c r="K26" s="515"/>
      <c r="L26" s="515"/>
      <c r="M26" s="346" t="s">
        <v>495</v>
      </c>
      <c r="N26" s="346" t="s">
        <v>496</v>
      </c>
      <c r="O26" s="526"/>
      <c r="P26" s="527"/>
      <c r="Q26" s="514"/>
      <c r="R26" s="515"/>
      <c r="S26" s="515"/>
      <c r="T26" s="515"/>
      <c r="U26" s="515"/>
      <c r="V26" s="515"/>
      <c r="W26" s="521"/>
    </row>
    <row r="27" spans="2:23" s="1" customFormat="1" ht="17.100000000000001" customHeight="1">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c r="B28" s="346"/>
      <c r="C28" s="346" t="s">
        <v>497</v>
      </c>
      <c r="D28" s="526"/>
      <c r="E28" s="527"/>
      <c r="F28" s="514"/>
      <c r="G28" s="515"/>
      <c r="H28" s="515"/>
      <c r="I28" s="515"/>
      <c r="J28" s="515"/>
      <c r="K28" s="515"/>
      <c r="L28" s="515"/>
      <c r="M28" s="346"/>
      <c r="N28" s="346" t="s">
        <v>497</v>
      </c>
      <c r="O28" s="526"/>
      <c r="P28" s="527"/>
      <c r="Q28" s="514"/>
      <c r="R28" s="515"/>
      <c r="S28" s="515"/>
      <c r="T28" s="515"/>
      <c r="U28" s="515"/>
      <c r="V28" s="515"/>
      <c r="W28" s="521"/>
    </row>
    <row r="29" spans="2:23" s="1" customFormat="1" ht="17.100000000000001" customHeight="1">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c r="B30" s="106" t="s">
        <v>498</v>
      </c>
      <c r="C30" s="108"/>
      <c r="D30" s="530"/>
      <c r="E30" s="531"/>
      <c r="F30" s="514"/>
      <c r="G30" s="515"/>
      <c r="H30" s="515"/>
      <c r="I30" s="515"/>
      <c r="J30" s="515"/>
      <c r="K30" s="515"/>
      <c r="L30" s="515"/>
      <c r="M30" s="106" t="s">
        <v>498</v>
      </c>
      <c r="N30" s="108"/>
      <c r="O30" s="530"/>
      <c r="P30" s="531"/>
      <c r="Q30" s="514"/>
      <c r="R30" s="515"/>
      <c r="S30" s="515"/>
      <c r="T30" s="515"/>
      <c r="U30" s="515"/>
      <c r="V30" s="515"/>
      <c r="W30" s="521"/>
    </row>
    <row r="31" spans="2:23" s="1" customFormat="1" ht="17.100000000000001" customHeight="1">
      <c r="B31" s="106" t="s">
        <v>499</v>
      </c>
      <c r="C31" s="108"/>
      <c r="D31" s="530"/>
      <c r="E31" s="531"/>
      <c r="F31" s="514"/>
      <c r="G31" s="515"/>
      <c r="H31" s="515"/>
      <c r="I31" s="515"/>
      <c r="J31" s="515"/>
      <c r="K31" s="515"/>
      <c r="L31" s="515"/>
      <c r="M31" s="106" t="s">
        <v>499</v>
      </c>
      <c r="N31" s="108"/>
      <c r="O31" s="530"/>
      <c r="P31" s="531"/>
      <c r="Q31" s="514"/>
      <c r="R31" s="515"/>
      <c r="S31" s="515"/>
      <c r="T31" s="515"/>
      <c r="U31" s="515"/>
      <c r="V31" s="515"/>
      <c r="W31" s="521"/>
    </row>
    <row r="32" spans="2:23" s="1" customFormat="1" ht="17.100000000000001" customHeight="1">
      <c r="B32" s="91" t="s">
        <v>500</v>
      </c>
      <c r="C32" s="532" t="s">
        <v>400</v>
      </c>
      <c r="D32" s="533"/>
      <c r="E32" s="534"/>
      <c r="F32" s="514"/>
      <c r="G32" s="515"/>
      <c r="H32" s="515"/>
      <c r="I32" s="515"/>
      <c r="J32" s="515"/>
      <c r="K32" s="515"/>
      <c r="L32" s="515"/>
      <c r="M32" s="91" t="s">
        <v>500</v>
      </c>
      <c r="N32" s="532" t="s">
        <v>400</v>
      </c>
      <c r="O32" s="533"/>
      <c r="P32" s="71"/>
      <c r="Q32" s="514"/>
      <c r="R32" s="515"/>
      <c r="S32" s="515"/>
      <c r="T32" s="515"/>
      <c r="U32" s="515"/>
      <c r="V32" s="515"/>
      <c r="W32" s="521"/>
    </row>
    <row r="33" spans="2:23" s="1" customFormat="1" ht="17.100000000000001" customHeight="1">
      <c r="B33" s="94"/>
      <c r="C33" s="532" t="s">
        <v>401</v>
      </c>
      <c r="D33" s="533"/>
      <c r="E33" s="71"/>
      <c r="F33" s="535"/>
      <c r="G33" s="536"/>
      <c r="H33" s="536"/>
      <c r="I33" s="536"/>
      <c r="J33" s="536"/>
      <c r="K33" s="536"/>
      <c r="L33" s="536"/>
      <c r="M33" s="94"/>
      <c r="N33" s="532" t="s">
        <v>401</v>
      </c>
      <c r="O33" s="533"/>
      <c r="P33" s="555"/>
      <c r="Q33" s="535"/>
      <c r="R33" s="536"/>
      <c r="S33" s="536"/>
      <c r="T33" s="536"/>
      <c r="U33" s="536"/>
      <c r="V33" s="536"/>
      <c r="W33" s="537"/>
    </row>
    <row r="34" spans="2:23" s="1" customFormat="1" ht="17.100000000000001" customHeight="1">
      <c r="B34" s="106" t="s">
        <v>391</v>
      </c>
      <c r="C34" s="107"/>
      <c r="D34" s="108"/>
      <c r="E34" s="83"/>
      <c r="F34" s="538"/>
      <c r="G34" s="538"/>
      <c r="H34" s="538"/>
      <c r="I34" s="538"/>
      <c r="J34" s="538"/>
      <c r="K34" s="538"/>
      <c r="L34" s="539"/>
      <c r="M34" s="106" t="s">
        <v>391</v>
      </c>
      <c r="N34" s="107"/>
      <c r="O34" s="108"/>
      <c r="P34" s="83"/>
      <c r="Q34" s="538"/>
      <c r="R34" s="538"/>
      <c r="S34" s="538"/>
      <c r="T34" s="538"/>
      <c r="U34" s="538"/>
      <c r="V34" s="538"/>
      <c r="W34" s="539"/>
    </row>
    <row r="35" spans="2:23" s="1" customFormat="1" ht="17.100000000000001" customHeight="1">
      <c r="B35" s="106" t="s">
        <v>502</v>
      </c>
      <c r="C35" s="107"/>
      <c r="D35" s="108"/>
      <c r="E35" s="540"/>
      <c r="F35" s="541"/>
      <c r="G35" s="541"/>
      <c r="H35" s="541"/>
      <c r="I35" s="541"/>
      <c r="J35" s="541"/>
      <c r="K35" s="541"/>
      <c r="L35" s="542"/>
      <c r="M35" s="106" t="s">
        <v>502</v>
      </c>
      <c r="N35" s="107"/>
      <c r="O35" s="108"/>
      <c r="P35" s="540"/>
      <c r="Q35" s="541"/>
      <c r="R35" s="541"/>
      <c r="S35" s="541"/>
      <c r="T35" s="541"/>
      <c r="U35" s="541"/>
      <c r="V35" s="541"/>
      <c r="W35" s="542"/>
    </row>
    <row r="36" spans="2:23" s="1" customFormat="1" ht="17.100000000000001" customHeight="1">
      <c r="B36" s="106" t="s">
        <v>504</v>
      </c>
      <c r="C36" s="107"/>
      <c r="D36" s="108"/>
      <c r="E36" s="540"/>
      <c r="F36" s="541"/>
      <c r="G36" s="541"/>
      <c r="H36" s="543"/>
      <c r="I36" s="543"/>
      <c r="J36" s="543"/>
      <c r="K36" s="543"/>
      <c r="L36" s="544"/>
      <c r="M36" s="106" t="s">
        <v>504</v>
      </c>
      <c r="N36" s="107"/>
      <c r="O36" s="108"/>
      <c r="P36" s="540"/>
      <c r="Q36" s="541"/>
      <c r="R36" s="541"/>
      <c r="S36" s="543"/>
      <c r="T36" s="543"/>
      <c r="U36" s="543"/>
      <c r="V36" s="543"/>
      <c r="W36" s="544"/>
    </row>
    <row r="37" spans="2:23" s="1" customFormat="1" ht="17.100000000000001" customHeight="1">
      <c r="B37" s="106" t="s">
        <v>506</v>
      </c>
      <c r="C37" s="107"/>
      <c r="D37" s="108"/>
      <c r="E37" s="540"/>
      <c r="F37" s="541"/>
      <c r="G37" s="541"/>
      <c r="H37" s="545" t="s">
        <v>507</v>
      </c>
      <c r="I37" s="546"/>
      <c r="J37" s="547"/>
      <c r="K37" s="548"/>
      <c r="L37" s="549"/>
      <c r="M37" s="106" t="s">
        <v>506</v>
      </c>
      <c r="N37" s="107"/>
      <c r="O37" s="108"/>
      <c r="P37" s="540"/>
      <c r="Q37" s="541"/>
      <c r="R37" s="541"/>
      <c r="S37" s="545" t="s">
        <v>507</v>
      </c>
      <c r="T37" s="546"/>
      <c r="U37" s="547"/>
      <c r="V37" s="548"/>
      <c r="W37" s="549"/>
    </row>
    <row r="38" spans="2:23" s="1" customFormat="1" ht="17.100000000000001" customHeight="1">
      <c r="B38" s="94" t="s">
        <v>508</v>
      </c>
      <c r="C38" s="95"/>
      <c r="D38" s="550"/>
      <c r="E38" s="551"/>
      <c r="F38" s="551"/>
      <c r="G38" s="551"/>
      <c r="H38" s="551"/>
      <c r="I38" s="551"/>
      <c r="J38" s="551"/>
      <c r="K38" s="551"/>
      <c r="L38" s="552"/>
      <c r="M38" s="94" t="s">
        <v>508</v>
      </c>
      <c r="N38" s="95"/>
      <c r="O38" s="550"/>
      <c r="P38" s="551"/>
      <c r="Q38" s="551"/>
      <c r="R38" s="551"/>
      <c r="S38" s="551"/>
      <c r="T38" s="551"/>
      <c r="U38" s="551"/>
      <c r="V38" s="551"/>
      <c r="W38" s="552"/>
    </row>
    <row r="39" spans="2:23" ht="15" customHeight="1">
      <c r="B39" s="3"/>
      <c r="C39" s="556" t="s">
        <v>510</v>
      </c>
      <c r="D39" s="557"/>
      <c r="E39" s="557"/>
      <c r="F39" s="557"/>
      <c r="G39" s="557"/>
      <c r="H39" s="557"/>
      <c r="I39" s="557"/>
      <c r="J39" s="557"/>
      <c r="K39" s="557"/>
      <c r="L39" s="557"/>
      <c r="M39" s="3"/>
      <c r="N39" s="558" t="s">
        <v>511</v>
      </c>
      <c r="O39" s="3"/>
      <c r="P39" s="3"/>
      <c r="Q39" s="3"/>
      <c r="R39" s="3"/>
      <c r="S39" s="3"/>
      <c r="T39" s="3"/>
      <c r="U39" s="3"/>
      <c r="V39" s="3"/>
      <c r="W39" s="3"/>
    </row>
    <row r="40" spans="2:23" ht="15" customHeight="1">
      <c r="B40" s="3"/>
      <c r="C40" s="559"/>
      <c r="D40" s="559"/>
      <c r="E40" s="559"/>
      <c r="F40" s="559"/>
      <c r="G40" s="559"/>
      <c r="H40" s="559"/>
      <c r="I40" s="559"/>
      <c r="J40" s="559"/>
      <c r="K40" s="559"/>
      <c r="L40" s="559"/>
      <c r="M40" s="3"/>
      <c r="N40" s="558" t="s">
        <v>512</v>
      </c>
      <c r="O40" s="3"/>
      <c r="P40" s="3"/>
      <c r="Q40" s="3"/>
      <c r="R40" s="3"/>
      <c r="S40" s="3"/>
      <c r="T40" s="3"/>
      <c r="U40" s="3"/>
      <c r="V40" s="3"/>
      <c r="W40" s="3"/>
    </row>
    <row r="41" spans="2:23" ht="15" customHeight="1">
      <c r="C41" s="558" t="s">
        <v>513</v>
      </c>
      <c r="N41" s="67" t="s">
        <v>514</v>
      </c>
      <c r="O41" s="560"/>
      <c r="P41" s="560"/>
      <c r="Q41" s="560"/>
      <c r="R41" s="560"/>
      <c r="S41" s="560"/>
      <c r="T41" s="560"/>
      <c r="U41" s="560"/>
      <c r="V41" s="560"/>
    </row>
    <row r="42" spans="2:23" ht="15" customHeight="1">
      <c r="C42" s="558" t="s">
        <v>515</v>
      </c>
      <c r="N42" s="67" t="s">
        <v>516</v>
      </c>
      <c r="O42" s="560"/>
      <c r="P42" s="560"/>
      <c r="Q42" s="560"/>
      <c r="R42" s="560"/>
      <c r="S42" s="560"/>
      <c r="T42" s="560"/>
      <c r="U42" s="560"/>
      <c r="V42" s="560"/>
    </row>
    <row r="43" spans="2:23">
      <c r="C43" s="67" t="s">
        <v>517</v>
      </c>
      <c r="N43" s="67" t="s">
        <v>518</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8490493D-8BBA-4E07-9944-551110FD1A64}">
      <formula1>INDIRECT(D13)</formula1>
    </dataValidation>
    <dataValidation type="list" allowBlank="1" showInputMessage="1" showErrorMessage="1" sqref="D28:E29 D11:E12 O11:P12 O28:P29" xr:uid="{C3710704-B212-4FB8-A192-8B8E21FCFEDE}">
      <formula1>INDIRECT(D9)</formula1>
    </dataValidation>
    <dataValidation type="list" allowBlank="1" showInputMessage="1" showErrorMessage="1" sqref="E32:E33 E15:E16 P32:P33 P15:P16" xr:uid="{B06B1DE4-F360-4188-9110-0C44818D5962}">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17D74-686F-4053-BD2F-D91AAAD2B0C2}">
  <dimension ref="B1:Y43"/>
  <sheetViews>
    <sheetView showGridLines="0" showZeros="0" view="pageBreakPreview" zoomScale="85" zoomScaleNormal="100" zoomScaleSheetLayoutView="85"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83" t="s">
        <v>489</v>
      </c>
      <c r="C2" s="283"/>
      <c r="D2" s="283"/>
      <c r="E2" s="283"/>
      <c r="F2" s="283"/>
      <c r="G2" s="283"/>
      <c r="H2" s="283"/>
      <c r="I2" s="283"/>
      <c r="J2" s="283"/>
      <c r="K2" s="283"/>
      <c r="L2" s="283"/>
      <c r="M2" s="283"/>
      <c r="N2" s="283"/>
      <c r="O2" s="283"/>
      <c r="P2" s="283"/>
      <c r="Q2" s="283"/>
      <c r="R2" s="283"/>
      <c r="S2" s="283"/>
      <c r="T2" s="283"/>
      <c r="U2" s="283"/>
      <c r="V2" s="283"/>
      <c r="W2" s="283"/>
      <c r="Y2" s="326" t="s">
        <v>318</v>
      </c>
    </row>
    <row r="3" spans="2:25" s="1" customFormat="1" ht="20.100000000000001" customHeight="1">
      <c r="B3" s="501" t="s">
        <v>8</v>
      </c>
      <c r="C3" s="501"/>
      <c r="D3" s="502" t="s">
        <v>292</v>
      </c>
      <c r="E3" s="502"/>
      <c r="F3" s="502"/>
      <c r="G3" s="502"/>
      <c r="H3" s="287" t="s">
        <v>9</v>
      </c>
      <c r="I3" s="287"/>
      <c r="J3" s="503" t="s">
        <v>294</v>
      </c>
      <c r="K3" s="503"/>
      <c r="L3" s="503"/>
      <c r="M3" s="118" t="s">
        <v>490</v>
      </c>
      <c r="N3" s="118"/>
      <c r="O3" s="118"/>
      <c r="P3" s="473" t="s">
        <v>310</v>
      </c>
      <c r="Q3" s="473"/>
      <c r="R3" s="473"/>
      <c r="S3" s="91" t="s">
        <v>375</v>
      </c>
      <c r="T3" s="93"/>
      <c r="U3" s="504">
        <v>44861</v>
      </c>
      <c r="V3" s="505"/>
      <c r="W3" s="506"/>
      <c r="Y3" s="326" t="s">
        <v>323</v>
      </c>
    </row>
    <row r="4" spans="2:25" s="1" customFormat="1" ht="20.100000000000001" customHeight="1">
      <c r="B4" s="507" t="s">
        <v>0</v>
      </c>
      <c r="C4" s="507"/>
      <c r="D4" s="508" t="s">
        <v>293</v>
      </c>
      <c r="E4" s="508"/>
      <c r="F4" s="508"/>
      <c r="G4" s="508"/>
      <c r="H4" s="309" t="s">
        <v>1</v>
      </c>
      <c r="I4" s="309"/>
      <c r="J4" s="503" t="s">
        <v>295</v>
      </c>
      <c r="K4" s="503"/>
      <c r="L4" s="503"/>
      <c r="M4" s="118" t="s">
        <v>491</v>
      </c>
      <c r="N4" s="118"/>
      <c r="O4" s="118"/>
      <c r="P4" s="473" t="s">
        <v>334</v>
      </c>
      <c r="Q4" s="473"/>
      <c r="R4" s="473"/>
      <c r="S4" s="338"/>
      <c r="T4" s="339"/>
      <c r="U4" s="509"/>
      <c r="V4" s="510"/>
      <c r="W4" s="511"/>
      <c r="Y4" s="326" t="s">
        <v>327</v>
      </c>
    </row>
    <row r="5" spans="2:25" s="1" customFormat="1" ht="20.100000000000001" customHeight="1">
      <c r="B5" s="362" t="s">
        <v>492</v>
      </c>
      <c r="C5" s="359" t="s">
        <v>493</v>
      </c>
      <c r="D5" s="512">
        <v>24</v>
      </c>
      <c r="E5" s="513"/>
      <c r="F5" s="514"/>
      <c r="G5" s="515"/>
      <c r="H5" s="515"/>
      <c r="I5" s="515"/>
      <c r="J5" s="515"/>
      <c r="K5" s="515"/>
      <c r="L5" s="515"/>
      <c r="M5" s="294" t="s">
        <v>492</v>
      </c>
      <c r="N5" s="347" t="s">
        <v>493</v>
      </c>
      <c r="O5" s="512">
        <v>24</v>
      </c>
      <c r="P5" s="513"/>
      <c r="Q5" s="516"/>
      <c r="R5" s="517"/>
      <c r="S5" s="517"/>
      <c r="T5" s="517"/>
      <c r="U5" s="517"/>
      <c r="V5" s="517"/>
      <c r="W5" s="518"/>
      <c r="Y5" s="326" t="s">
        <v>331</v>
      </c>
    </row>
    <row r="6" spans="2:25" s="1" customFormat="1" ht="20.100000000000001" customHeight="1">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c r="B7" s="362"/>
      <c r="C7" s="347" t="s">
        <v>494</v>
      </c>
      <c r="D7" s="522">
        <v>1</v>
      </c>
      <c r="E7" s="523"/>
      <c r="F7" s="514"/>
      <c r="G7" s="515"/>
      <c r="H7" s="515"/>
      <c r="I7" s="515"/>
      <c r="J7" s="515"/>
      <c r="K7" s="515"/>
      <c r="L7" s="515"/>
      <c r="M7" s="362"/>
      <c r="N7" s="347" t="s">
        <v>494</v>
      </c>
      <c r="O7" s="522">
        <v>2</v>
      </c>
      <c r="P7" s="523"/>
      <c r="Q7" s="514"/>
      <c r="R7" s="515"/>
      <c r="S7" s="515"/>
      <c r="T7" s="515"/>
      <c r="U7" s="515"/>
      <c r="V7" s="515"/>
      <c r="W7" s="521"/>
    </row>
    <row r="8" spans="2:25" s="1" customFormat="1" ht="20.100000000000001" customHeight="1">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c r="B9" s="346" t="s">
        <v>495</v>
      </c>
      <c r="C9" s="346" t="s">
        <v>496</v>
      </c>
      <c r="D9" s="526" t="s">
        <v>281</v>
      </c>
      <c r="E9" s="527"/>
      <c r="F9" s="514"/>
      <c r="G9" s="515"/>
      <c r="H9" s="515"/>
      <c r="I9" s="515"/>
      <c r="J9" s="515"/>
      <c r="K9" s="515"/>
      <c r="L9" s="515"/>
      <c r="M9" s="346" t="s">
        <v>495</v>
      </c>
      <c r="N9" s="346" t="s">
        <v>496</v>
      </c>
      <c r="O9" s="526" t="s">
        <v>281</v>
      </c>
      <c r="P9" s="527"/>
      <c r="Q9" s="514"/>
      <c r="R9" s="515"/>
      <c r="S9" s="515"/>
      <c r="T9" s="515"/>
      <c r="U9" s="515"/>
      <c r="V9" s="515"/>
      <c r="W9" s="521"/>
    </row>
    <row r="10" spans="2:25" s="1" customFormat="1" ht="17.100000000000001" customHeight="1">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c r="B11" s="346"/>
      <c r="C11" s="346" t="s">
        <v>497</v>
      </c>
      <c r="D11" s="526" t="s">
        <v>241</v>
      </c>
      <c r="E11" s="527"/>
      <c r="F11" s="514"/>
      <c r="G11" s="515"/>
      <c r="H11" s="515"/>
      <c r="I11" s="515"/>
      <c r="J11" s="515"/>
      <c r="K11" s="515"/>
      <c r="L11" s="515"/>
      <c r="M11" s="346"/>
      <c r="N11" s="346" t="s">
        <v>497</v>
      </c>
      <c r="O11" s="526" t="s">
        <v>243</v>
      </c>
      <c r="P11" s="527"/>
      <c r="Q11" s="514"/>
      <c r="R11" s="515"/>
      <c r="S11" s="515"/>
      <c r="T11" s="515"/>
      <c r="U11" s="515"/>
      <c r="V11" s="515"/>
      <c r="W11" s="521"/>
    </row>
    <row r="12" spans="2:25" s="1" customFormat="1" ht="17.100000000000001" customHeight="1">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c r="B13" s="106" t="s">
        <v>498</v>
      </c>
      <c r="C13" s="108"/>
      <c r="D13" s="530" t="s">
        <v>153</v>
      </c>
      <c r="E13" s="531"/>
      <c r="F13" s="514"/>
      <c r="G13" s="515"/>
      <c r="H13" s="515"/>
      <c r="I13" s="515"/>
      <c r="J13" s="515"/>
      <c r="K13" s="515"/>
      <c r="L13" s="515"/>
      <c r="M13" s="106" t="s">
        <v>498</v>
      </c>
      <c r="N13" s="108"/>
      <c r="O13" s="530" t="s">
        <v>143</v>
      </c>
      <c r="P13" s="531"/>
      <c r="Q13" s="514"/>
      <c r="R13" s="515"/>
      <c r="S13" s="515"/>
      <c r="T13" s="515"/>
      <c r="U13" s="515"/>
      <c r="V13" s="515"/>
      <c r="W13" s="521"/>
    </row>
    <row r="14" spans="2:25" s="1" customFormat="1" ht="17.100000000000001" customHeight="1">
      <c r="B14" s="106" t="s">
        <v>499</v>
      </c>
      <c r="C14" s="108"/>
      <c r="D14" s="530" t="s">
        <v>147</v>
      </c>
      <c r="E14" s="531"/>
      <c r="F14" s="514"/>
      <c r="G14" s="515"/>
      <c r="H14" s="515"/>
      <c r="I14" s="515"/>
      <c r="J14" s="515"/>
      <c r="K14" s="515"/>
      <c r="L14" s="515"/>
      <c r="M14" s="106" t="s">
        <v>499</v>
      </c>
      <c r="N14" s="108"/>
      <c r="O14" s="530" t="s">
        <v>160</v>
      </c>
      <c r="P14" s="531"/>
      <c r="Q14" s="514"/>
      <c r="R14" s="515"/>
      <c r="S14" s="515"/>
      <c r="T14" s="515"/>
      <c r="U14" s="515"/>
      <c r="V14" s="515"/>
      <c r="W14" s="521"/>
    </row>
    <row r="15" spans="2:25" s="1" customFormat="1" ht="17.100000000000001" customHeight="1">
      <c r="B15" s="91" t="s">
        <v>500</v>
      </c>
      <c r="C15" s="532" t="s">
        <v>400</v>
      </c>
      <c r="D15" s="533"/>
      <c r="E15" s="534" t="s">
        <v>291</v>
      </c>
      <c r="F15" s="514"/>
      <c r="G15" s="515"/>
      <c r="H15" s="515"/>
      <c r="I15" s="515"/>
      <c r="J15" s="515"/>
      <c r="K15" s="515"/>
      <c r="L15" s="515"/>
      <c r="M15" s="91" t="s">
        <v>500</v>
      </c>
      <c r="N15" s="532" t="s">
        <v>400</v>
      </c>
      <c r="O15" s="533"/>
      <c r="P15" s="534" t="s">
        <v>291</v>
      </c>
      <c r="Q15" s="514"/>
      <c r="R15" s="515"/>
      <c r="S15" s="515"/>
      <c r="T15" s="515"/>
      <c r="U15" s="515"/>
      <c r="V15" s="515"/>
      <c r="W15" s="521"/>
    </row>
    <row r="16" spans="2:25" s="1" customFormat="1" ht="17.100000000000001" customHeight="1">
      <c r="B16" s="94"/>
      <c r="C16" s="532" t="s">
        <v>401</v>
      </c>
      <c r="D16" s="533"/>
      <c r="E16" s="71" t="s">
        <v>323</v>
      </c>
      <c r="F16" s="535"/>
      <c r="G16" s="536"/>
      <c r="H16" s="536"/>
      <c r="I16" s="536"/>
      <c r="J16" s="536"/>
      <c r="K16" s="536"/>
      <c r="L16" s="536"/>
      <c r="M16" s="94"/>
      <c r="N16" s="532" t="s">
        <v>401</v>
      </c>
      <c r="O16" s="533"/>
      <c r="P16" s="71" t="s">
        <v>323</v>
      </c>
      <c r="Q16" s="535"/>
      <c r="R16" s="536"/>
      <c r="S16" s="536"/>
      <c r="T16" s="536"/>
      <c r="U16" s="536"/>
      <c r="V16" s="536"/>
      <c r="W16" s="537"/>
    </row>
    <row r="17" spans="2:23" s="1" customFormat="1" ht="17.100000000000001" customHeight="1">
      <c r="B17" s="106" t="s">
        <v>391</v>
      </c>
      <c r="C17" s="107"/>
      <c r="D17" s="108"/>
      <c r="E17" s="83" t="s">
        <v>563</v>
      </c>
      <c r="F17" s="538"/>
      <c r="G17" s="538"/>
      <c r="H17" s="538"/>
      <c r="I17" s="538"/>
      <c r="J17" s="538"/>
      <c r="K17" s="538"/>
      <c r="L17" s="539"/>
      <c r="M17" s="106" t="s">
        <v>391</v>
      </c>
      <c r="N17" s="107"/>
      <c r="O17" s="108"/>
      <c r="P17" s="83" t="s">
        <v>552</v>
      </c>
      <c r="Q17" s="538"/>
      <c r="R17" s="538"/>
      <c r="S17" s="538"/>
      <c r="T17" s="538"/>
      <c r="U17" s="538"/>
      <c r="V17" s="538"/>
      <c r="W17" s="539"/>
    </row>
    <row r="18" spans="2:23" s="1" customFormat="1" ht="17.100000000000001" customHeight="1">
      <c r="B18" s="106" t="s">
        <v>502</v>
      </c>
      <c r="C18" s="107"/>
      <c r="D18" s="108"/>
      <c r="E18" s="540" t="s">
        <v>324</v>
      </c>
      <c r="F18" s="541"/>
      <c r="G18" s="541"/>
      <c r="H18" s="541"/>
      <c r="I18" s="541"/>
      <c r="J18" s="541"/>
      <c r="K18" s="541"/>
      <c r="L18" s="542"/>
      <c r="M18" s="106" t="s">
        <v>502</v>
      </c>
      <c r="N18" s="107"/>
      <c r="O18" s="108"/>
      <c r="P18" s="540" t="s">
        <v>324</v>
      </c>
      <c r="Q18" s="541"/>
      <c r="R18" s="541"/>
      <c r="S18" s="541"/>
      <c r="T18" s="541"/>
      <c r="U18" s="541"/>
      <c r="V18" s="541"/>
      <c r="W18" s="542"/>
    </row>
    <row r="19" spans="2:23" s="1" customFormat="1" ht="17.100000000000001" customHeight="1">
      <c r="B19" s="106" t="s">
        <v>504</v>
      </c>
      <c r="C19" s="107"/>
      <c r="D19" s="108"/>
      <c r="E19" s="540" t="s">
        <v>505</v>
      </c>
      <c r="F19" s="541"/>
      <c r="G19" s="541"/>
      <c r="H19" s="543"/>
      <c r="I19" s="543"/>
      <c r="J19" s="543"/>
      <c r="K19" s="543"/>
      <c r="L19" s="544"/>
      <c r="M19" s="106" t="s">
        <v>504</v>
      </c>
      <c r="N19" s="107"/>
      <c r="O19" s="108"/>
      <c r="P19" s="540" t="s">
        <v>505</v>
      </c>
      <c r="Q19" s="541"/>
      <c r="R19" s="541"/>
      <c r="S19" s="543"/>
      <c r="T19" s="543"/>
      <c r="U19" s="543"/>
      <c r="V19" s="543"/>
      <c r="W19" s="544"/>
    </row>
    <row r="20" spans="2:23" s="1" customFormat="1" ht="17.100000000000001" customHeight="1">
      <c r="B20" s="106" t="s">
        <v>506</v>
      </c>
      <c r="C20" s="107"/>
      <c r="D20" s="108"/>
      <c r="E20" s="540" t="s">
        <v>324</v>
      </c>
      <c r="F20" s="541"/>
      <c r="G20" s="541"/>
      <c r="H20" s="545" t="s">
        <v>507</v>
      </c>
      <c r="I20" s="546"/>
      <c r="J20" s="547" t="s">
        <v>505</v>
      </c>
      <c r="K20" s="548"/>
      <c r="L20" s="549"/>
      <c r="M20" s="106" t="s">
        <v>506</v>
      </c>
      <c r="N20" s="107"/>
      <c r="O20" s="108"/>
      <c r="P20" s="540" t="s">
        <v>324</v>
      </c>
      <c r="Q20" s="541"/>
      <c r="R20" s="541"/>
      <c r="S20" s="545" t="s">
        <v>507</v>
      </c>
      <c r="T20" s="546"/>
      <c r="U20" s="547" t="s">
        <v>505</v>
      </c>
      <c r="V20" s="548"/>
      <c r="W20" s="549"/>
    </row>
    <row r="21" spans="2:23" s="1" customFormat="1" ht="17.100000000000001" customHeight="1">
      <c r="B21" s="106" t="s">
        <v>508</v>
      </c>
      <c r="C21" s="107"/>
      <c r="D21" s="550" t="s">
        <v>564</v>
      </c>
      <c r="E21" s="551"/>
      <c r="F21" s="551"/>
      <c r="G21" s="551"/>
      <c r="H21" s="551"/>
      <c r="I21" s="551"/>
      <c r="J21" s="551"/>
      <c r="K21" s="551"/>
      <c r="L21" s="552"/>
      <c r="M21" s="553" t="s">
        <v>508</v>
      </c>
      <c r="N21" s="554"/>
      <c r="O21" s="550" t="s">
        <v>565</v>
      </c>
      <c r="P21" s="551"/>
      <c r="Q21" s="551"/>
      <c r="R21" s="551"/>
      <c r="S21" s="551"/>
      <c r="T21" s="551"/>
      <c r="U21" s="551"/>
      <c r="V21" s="551"/>
      <c r="W21" s="552"/>
    </row>
    <row r="22" spans="2:23" s="1" customFormat="1" ht="20.100000000000001" customHeight="1">
      <c r="B22" s="362" t="s">
        <v>492</v>
      </c>
      <c r="C22" s="359" t="s">
        <v>493</v>
      </c>
      <c r="D22" s="512">
        <v>24</v>
      </c>
      <c r="E22" s="513"/>
      <c r="F22" s="514"/>
      <c r="G22" s="515"/>
      <c r="H22" s="515"/>
      <c r="I22" s="515"/>
      <c r="J22" s="515"/>
      <c r="K22" s="515"/>
      <c r="L22" s="515"/>
      <c r="M22" s="362" t="s">
        <v>492</v>
      </c>
      <c r="N22" s="359" t="s">
        <v>493</v>
      </c>
      <c r="O22" s="512">
        <v>24</v>
      </c>
      <c r="P22" s="513"/>
      <c r="Q22" s="514"/>
      <c r="R22" s="515"/>
      <c r="S22" s="515"/>
      <c r="T22" s="515"/>
      <c r="U22" s="515"/>
      <c r="V22" s="515"/>
      <c r="W22" s="521"/>
    </row>
    <row r="23" spans="2:23" s="1" customFormat="1" ht="20.100000000000001" customHeight="1">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c r="B24" s="362"/>
      <c r="C24" s="347" t="s">
        <v>494</v>
      </c>
      <c r="D24" s="522">
        <v>3</v>
      </c>
      <c r="E24" s="523"/>
      <c r="F24" s="514"/>
      <c r="G24" s="515"/>
      <c r="H24" s="515"/>
      <c r="I24" s="515"/>
      <c r="J24" s="515"/>
      <c r="K24" s="515"/>
      <c r="L24" s="515"/>
      <c r="M24" s="362"/>
      <c r="N24" s="347" t="s">
        <v>494</v>
      </c>
      <c r="O24" s="522">
        <v>4</v>
      </c>
      <c r="P24" s="523"/>
      <c r="Q24" s="514"/>
      <c r="R24" s="515"/>
      <c r="S24" s="515"/>
      <c r="T24" s="515"/>
      <c r="U24" s="515"/>
      <c r="V24" s="515"/>
      <c r="W24" s="521"/>
    </row>
    <row r="25" spans="2:23" s="1" customFormat="1" ht="20.100000000000001" customHeight="1">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c r="B26" s="346" t="s">
        <v>495</v>
      </c>
      <c r="C26" s="346" t="s">
        <v>496</v>
      </c>
      <c r="D26" s="526" t="s">
        <v>281</v>
      </c>
      <c r="E26" s="527"/>
      <c r="F26" s="514"/>
      <c r="G26" s="515"/>
      <c r="H26" s="515"/>
      <c r="I26" s="515"/>
      <c r="J26" s="515"/>
      <c r="K26" s="515"/>
      <c r="L26" s="515"/>
      <c r="M26" s="346" t="s">
        <v>495</v>
      </c>
      <c r="N26" s="346" t="s">
        <v>496</v>
      </c>
      <c r="O26" s="526" t="s">
        <v>281</v>
      </c>
      <c r="P26" s="527"/>
      <c r="Q26" s="514"/>
      <c r="R26" s="515"/>
      <c r="S26" s="515"/>
      <c r="T26" s="515"/>
      <c r="U26" s="515"/>
      <c r="V26" s="515"/>
      <c r="W26" s="521"/>
    </row>
    <row r="27" spans="2:23" s="1" customFormat="1" ht="17.100000000000001" customHeight="1">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c r="B28" s="346"/>
      <c r="C28" s="346" t="s">
        <v>497</v>
      </c>
      <c r="D28" s="526" t="s">
        <v>248</v>
      </c>
      <c r="E28" s="527"/>
      <c r="F28" s="514"/>
      <c r="G28" s="515"/>
      <c r="H28" s="515"/>
      <c r="I28" s="515"/>
      <c r="J28" s="515"/>
      <c r="K28" s="515"/>
      <c r="L28" s="515"/>
      <c r="M28" s="346"/>
      <c r="N28" s="346" t="s">
        <v>497</v>
      </c>
      <c r="O28" s="526" t="s">
        <v>248</v>
      </c>
      <c r="P28" s="527"/>
      <c r="Q28" s="514"/>
      <c r="R28" s="515"/>
      <c r="S28" s="515"/>
      <c r="T28" s="515"/>
      <c r="U28" s="515"/>
      <c r="V28" s="515"/>
      <c r="W28" s="521"/>
    </row>
    <row r="29" spans="2:23" s="1" customFormat="1" ht="17.100000000000001" customHeight="1">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c r="B30" s="106" t="s">
        <v>498</v>
      </c>
      <c r="C30" s="108"/>
      <c r="D30" s="530" t="s">
        <v>143</v>
      </c>
      <c r="E30" s="531"/>
      <c r="F30" s="514"/>
      <c r="G30" s="515"/>
      <c r="H30" s="515"/>
      <c r="I30" s="515"/>
      <c r="J30" s="515"/>
      <c r="K30" s="515"/>
      <c r="L30" s="515"/>
      <c r="M30" s="106" t="s">
        <v>498</v>
      </c>
      <c r="N30" s="108"/>
      <c r="O30" s="530" t="s">
        <v>143</v>
      </c>
      <c r="P30" s="531"/>
      <c r="Q30" s="514"/>
      <c r="R30" s="515"/>
      <c r="S30" s="515"/>
      <c r="T30" s="515"/>
      <c r="U30" s="515"/>
      <c r="V30" s="515"/>
      <c r="W30" s="521"/>
    </row>
    <row r="31" spans="2:23" s="1" customFormat="1" ht="17.100000000000001" customHeight="1">
      <c r="B31" s="106" t="s">
        <v>499</v>
      </c>
      <c r="C31" s="108"/>
      <c r="D31" s="530" t="s">
        <v>147</v>
      </c>
      <c r="E31" s="531"/>
      <c r="F31" s="514"/>
      <c r="G31" s="515"/>
      <c r="H31" s="515"/>
      <c r="I31" s="515"/>
      <c r="J31" s="515"/>
      <c r="K31" s="515"/>
      <c r="L31" s="515"/>
      <c r="M31" s="106" t="s">
        <v>499</v>
      </c>
      <c r="N31" s="108"/>
      <c r="O31" s="530" t="s">
        <v>147</v>
      </c>
      <c r="P31" s="531"/>
      <c r="Q31" s="514"/>
      <c r="R31" s="515"/>
      <c r="S31" s="515"/>
      <c r="T31" s="515"/>
      <c r="U31" s="515"/>
      <c r="V31" s="515"/>
      <c r="W31" s="521"/>
    </row>
    <row r="32" spans="2:23" s="1" customFormat="1" ht="17.100000000000001" customHeight="1">
      <c r="B32" s="91" t="s">
        <v>500</v>
      </c>
      <c r="C32" s="532" t="s">
        <v>400</v>
      </c>
      <c r="D32" s="533"/>
      <c r="E32" s="534" t="s">
        <v>291</v>
      </c>
      <c r="F32" s="514"/>
      <c r="G32" s="515"/>
      <c r="H32" s="515"/>
      <c r="I32" s="515"/>
      <c r="J32" s="515"/>
      <c r="K32" s="515"/>
      <c r="L32" s="515"/>
      <c r="M32" s="91" t="s">
        <v>500</v>
      </c>
      <c r="N32" s="532" t="s">
        <v>400</v>
      </c>
      <c r="O32" s="533"/>
      <c r="P32" s="71" t="s">
        <v>291</v>
      </c>
      <c r="Q32" s="514"/>
      <c r="R32" s="515"/>
      <c r="S32" s="515"/>
      <c r="T32" s="515"/>
      <c r="U32" s="515"/>
      <c r="V32" s="515"/>
      <c r="W32" s="521"/>
    </row>
    <row r="33" spans="2:23" s="1" customFormat="1" ht="17.100000000000001" customHeight="1">
      <c r="B33" s="94"/>
      <c r="C33" s="532" t="s">
        <v>401</v>
      </c>
      <c r="D33" s="533"/>
      <c r="E33" s="71" t="s">
        <v>323</v>
      </c>
      <c r="F33" s="535"/>
      <c r="G33" s="536"/>
      <c r="H33" s="536"/>
      <c r="I33" s="536"/>
      <c r="J33" s="536"/>
      <c r="K33" s="536"/>
      <c r="L33" s="536"/>
      <c r="M33" s="94"/>
      <c r="N33" s="532" t="s">
        <v>401</v>
      </c>
      <c r="O33" s="533"/>
      <c r="P33" s="555" t="s">
        <v>323</v>
      </c>
      <c r="Q33" s="535"/>
      <c r="R33" s="536"/>
      <c r="S33" s="536"/>
      <c r="T33" s="536"/>
      <c r="U33" s="536"/>
      <c r="V33" s="536"/>
      <c r="W33" s="537"/>
    </row>
    <row r="34" spans="2:23" s="1" customFormat="1" ht="17.100000000000001" customHeight="1">
      <c r="B34" s="106" t="s">
        <v>391</v>
      </c>
      <c r="C34" s="107"/>
      <c r="D34" s="108"/>
      <c r="E34" s="83" t="s">
        <v>566</v>
      </c>
      <c r="F34" s="538"/>
      <c r="G34" s="538"/>
      <c r="H34" s="538"/>
      <c r="I34" s="538"/>
      <c r="J34" s="538"/>
      <c r="K34" s="538"/>
      <c r="L34" s="539"/>
      <c r="M34" s="106" t="s">
        <v>391</v>
      </c>
      <c r="N34" s="107"/>
      <c r="O34" s="108"/>
      <c r="P34" s="83" t="s">
        <v>567</v>
      </c>
      <c r="Q34" s="538"/>
      <c r="R34" s="538"/>
      <c r="S34" s="538"/>
      <c r="T34" s="538"/>
      <c r="U34" s="538"/>
      <c r="V34" s="538"/>
      <c r="W34" s="539"/>
    </row>
    <row r="35" spans="2:23" s="1" customFormat="1" ht="17.100000000000001" customHeight="1">
      <c r="B35" s="106" t="s">
        <v>502</v>
      </c>
      <c r="C35" s="107"/>
      <c r="D35" s="108"/>
      <c r="E35" s="540" t="s">
        <v>568</v>
      </c>
      <c r="F35" s="541"/>
      <c r="G35" s="541"/>
      <c r="H35" s="541"/>
      <c r="I35" s="541"/>
      <c r="J35" s="541"/>
      <c r="K35" s="541"/>
      <c r="L35" s="542"/>
      <c r="M35" s="106" t="s">
        <v>502</v>
      </c>
      <c r="N35" s="107"/>
      <c r="O35" s="108"/>
      <c r="P35" s="540" t="s">
        <v>569</v>
      </c>
      <c r="Q35" s="541"/>
      <c r="R35" s="541"/>
      <c r="S35" s="541"/>
      <c r="T35" s="541"/>
      <c r="U35" s="541"/>
      <c r="V35" s="541"/>
      <c r="W35" s="542"/>
    </row>
    <row r="36" spans="2:23" s="1" customFormat="1" ht="17.100000000000001" customHeight="1">
      <c r="B36" s="106" t="s">
        <v>504</v>
      </c>
      <c r="C36" s="107"/>
      <c r="D36" s="108"/>
      <c r="E36" s="540" t="s">
        <v>505</v>
      </c>
      <c r="F36" s="541"/>
      <c r="G36" s="541"/>
      <c r="H36" s="543"/>
      <c r="I36" s="543"/>
      <c r="J36" s="543"/>
      <c r="K36" s="543"/>
      <c r="L36" s="544"/>
      <c r="M36" s="106" t="s">
        <v>504</v>
      </c>
      <c r="N36" s="107"/>
      <c r="O36" s="108"/>
      <c r="P36" s="540" t="s">
        <v>505</v>
      </c>
      <c r="Q36" s="541"/>
      <c r="R36" s="541"/>
      <c r="S36" s="543"/>
      <c r="T36" s="543"/>
      <c r="U36" s="543"/>
      <c r="V36" s="543"/>
      <c r="W36" s="544"/>
    </row>
    <row r="37" spans="2:23" s="1" customFormat="1" ht="17.100000000000001" customHeight="1">
      <c r="B37" s="106" t="s">
        <v>506</v>
      </c>
      <c r="C37" s="107"/>
      <c r="D37" s="108"/>
      <c r="E37" s="540" t="s">
        <v>324</v>
      </c>
      <c r="F37" s="541"/>
      <c r="G37" s="541"/>
      <c r="H37" s="545" t="s">
        <v>507</v>
      </c>
      <c r="I37" s="546"/>
      <c r="J37" s="547" t="s">
        <v>505</v>
      </c>
      <c r="K37" s="548"/>
      <c r="L37" s="549"/>
      <c r="M37" s="106" t="s">
        <v>506</v>
      </c>
      <c r="N37" s="107"/>
      <c r="O37" s="108"/>
      <c r="P37" s="540" t="s">
        <v>324</v>
      </c>
      <c r="Q37" s="541"/>
      <c r="R37" s="541"/>
      <c r="S37" s="545" t="s">
        <v>507</v>
      </c>
      <c r="T37" s="546"/>
      <c r="U37" s="547" t="s">
        <v>505</v>
      </c>
      <c r="V37" s="548"/>
      <c r="W37" s="549"/>
    </row>
    <row r="38" spans="2:23" s="1" customFormat="1" ht="17.100000000000001" customHeight="1">
      <c r="B38" s="94" t="s">
        <v>508</v>
      </c>
      <c r="C38" s="95"/>
      <c r="D38" s="550" t="s">
        <v>570</v>
      </c>
      <c r="E38" s="551"/>
      <c r="F38" s="551"/>
      <c r="G38" s="551"/>
      <c r="H38" s="551"/>
      <c r="I38" s="551"/>
      <c r="J38" s="551"/>
      <c r="K38" s="551"/>
      <c r="L38" s="552"/>
      <c r="M38" s="94" t="s">
        <v>508</v>
      </c>
      <c r="N38" s="95"/>
      <c r="O38" s="550" t="s">
        <v>571</v>
      </c>
      <c r="P38" s="551"/>
      <c r="Q38" s="551"/>
      <c r="R38" s="551"/>
      <c r="S38" s="551"/>
      <c r="T38" s="551"/>
      <c r="U38" s="551"/>
      <c r="V38" s="551"/>
      <c r="W38" s="552"/>
    </row>
    <row r="39" spans="2:23" ht="15" customHeight="1">
      <c r="B39" s="3"/>
      <c r="C39" s="556" t="s">
        <v>510</v>
      </c>
      <c r="D39" s="557"/>
      <c r="E39" s="557"/>
      <c r="F39" s="557"/>
      <c r="G39" s="557"/>
      <c r="H39" s="557"/>
      <c r="I39" s="557"/>
      <c r="J39" s="557"/>
      <c r="K39" s="557"/>
      <c r="L39" s="557"/>
      <c r="M39" s="3"/>
      <c r="N39" s="558" t="s">
        <v>511</v>
      </c>
      <c r="O39" s="3"/>
      <c r="P39" s="3"/>
      <c r="Q39" s="3"/>
      <c r="R39" s="3"/>
      <c r="S39" s="3"/>
      <c r="T39" s="3"/>
      <c r="U39" s="3"/>
      <c r="V39" s="3"/>
      <c r="W39" s="3"/>
    </row>
    <row r="40" spans="2:23" ht="15" customHeight="1">
      <c r="B40" s="3"/>
      <c r="C40" s="559"/>
      <c r="D40" s="559"/>
      <c r="E40" s="559"/>
      <c r="F40" s="559"/>
      <c r="G40" s="559"/>
      <c r="H40" s="559"/>
      <c r="I40" s="559"/>
      <c r="J40" s="559"/>
      <c r="K40" s="559"/>
      <c r="L40" s="559"/>
      <c r="M40" s="3"/>
      <c r="N40" s="558" t="s">
        <v>512</v>
      </c>
      <c r="O40" s="3"/>
      <c r="P40" s="3"/>
      <c r="Q40" s="3"/>
      <c r="R40" s="3"/>
      <c r="S40" s="3"/>
      <c r="T40" s="3"/>
      <c r="U40" s="3"/>
      <c r="V40" s="3"/>
      <c r="W40" s="3"/>
    </row>
    <row r="41" spans="2:23" ht="15" customHeight="1">
      <c r="C41" s="558" t="s">
        <v>513</v>
      </c>
      <c r="N41" s="67" t="s">
        <v>514</v>
      </c>
      <c r="O41" s="560"/>
      <c r="P41" s="560"/>
      <c r="Q41" s="560"/>
      <c r="R41" s="560"/>
      <c r="S41" s="560"/>
      <c r="T41" s="560"/>
      <c r="U41" s="560"/>
      <c r="V41" s="560"/>
    </row>
    <row r="42" spans="2:23" ht="15" customHeight="1">
      <c r="C42" s="558" t="s">
        <v>515</v>
      </c>
      <c r="N42" s="67" t="s">
        <v>516</v>
      </c>
      <c r="O42" s="560"/>
      <c r="P42" s="560"/>
      <c r="Q42" s="560"/>
      <c r="R42" s="560"/>
      <c r="S42" s="560"/>
      <c r="T42" s="560"/>
      <c r="U42" s="560"/>
      <c r="V42" s="560"/>
    </row>
    <row r="43" spans="2:23">
      <c r="C43" s="67" t="s">
        <v>517</v>
      </c>
      <c r="N43" s="67" t="s">
        <v>518</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3F314082-7C09-4966-9F2E-D03119EACCB0}">
      <formula1>INDIRECT(D13)</formula1>
    </dataValidation>
    <dataValidation type="list" allowBlank="1" showInputMessage="1" showErrorMessage="1" sqref="D28:E29 D11:E12 O11:P12 O28:P29" xr:uid="{27809CB7-F6AF-47FD-9AC6-530BC0F68D01}">
      <formula1>INDIRECT(D9)</formula1>
    </dataValidation>
    <dataValidation type="list" allowBlank="1" showInputMessage="1" showErrorMessage="1" sqref="E32:E33 E15:E16 P32:P33 P15:P16" xr:uid="{FE48A121-9ABB-4881-B216-90A959C8B65D}">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F0F6C-EB04-4A60-89BD-FA77CDDB03B8}">
  <dimension ref="B1:Y43"/>
  <sheetViews>
    <sheetView showGridLines="0" showZeros="0" view="pageBreakPreview" zoomScale="85" zoomScaleNormal="100" zoomScaleSheetLayoutView="85"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83" t="s">
        <v>489</v>
      </c>
      <c r="C2" s="283"/>
      <c r="D2" s="283"/>
      <c r="E2" s="283"/>
      <c r="F2" s="283"/>
      <c r="G2" s="283"/>
      <c r="H2" s="283"/>
      <c r="I2" s="283"/>
      <c r="J2" s="283"/>
      <c r="K2" s="283"/>
      <c r="L2" s="283"/>
      <c r="M2" s="283"/>
      <c r="N2" s="283"/>
      <c r="O2" s="283"/>
      <c r="P2" s="283"/>
      <c r="Q2" s="283"/>
      <c r="R2" s="283"/>
      <c r="S2" s="283"/>
      <c r="T2" s="283"/>
      <c r="U2" s="283"/>
      <c r="V2" s="283"/>
      <c r="W2" s="283"/>
      <c r="Y2" s="326" t="s">
        <v>318</v>
      </c>
    </row>
    <row r="3" spans="2:25" s="1" customFormat="1" ht="20.100000000000001" customHeight="1">
      <c r="B3" s="501" t="s">
        <v>8</v>
      </c>
      <c r="C3" s="501"/>
      <c r="D3" s="502" t="s">
        <v>292</v>
      </c>
      <c r="E3" s="502"/>
      <c r="F3" s="502"/>
      <c r="G3" s="502"/>
      <c r="H3" s="287" t="s">
        <v>9</v>
      </c>
      <c r="I3" s="287"/>
      <c r="J3" s="503" t="s">
        <v>294</v>
      </c>
      <c r="K3" s="503"/>
      <c r="L3" s="503"/>
      <c r="M3" s="118" t="s">
        <v>490</v>
      </c>
      <c r="N3" s="118"/>
      <c r="O3" s="118"/>
      <c r="P3" s="473" t="s">
        <v>310</v>
      </c>
      <c r="Q3" s="473"/>
      <c r="R3" s="473"/>
      <c r="S3" s="91" t="s">
        <v>375</v>
      </c>
      <c r="T3" s="93"/>
      <c r="U3" s="504">
        <v>44861</v>
      </c>
      <c r="V3" s="505"/>
      <c r="W3" s="506"/>
      <c r="Y3" s="326" t="s">
        <v>323</v>
      </c>
    </row>
    <row r="4" spans="2:25" s="1" customFormat="1" ht="20.100000000000001" customHeight="1">
      <c r="B4" s="507" t="s">
        <v>0</v>
      </c>
      <c r="C4" s="507"/>
      <c r="D4" s="508" t="s">
        <v>293</v>
      </c>
      <c r="E4" s="508"/>
      <c r="F4" s="508"/>
      <c r="G4" s="508"/>
      <c r="H4" s="309" t="s">
        <v>1</v>
      </c>
      <c r="I4" s="309"/>
      <c r="J4" s="503" t="s">
        <v>295</v>
      </c>
      <c r="K4" s="503"/>
      <c r="L4" s="503"/>
      <c r="M4" s="118" t="s">
        <v>491</v>
      </c>
      <c r="N4" s="118"/>
      <c r="O4" s="118"/>
      <c r="P4" s="473" t="s">
        <v>334</v>
      </c>
      <c r="Q4" s="473"/>
      <c r="R4" s="473"/>
      <c r="S4" s="338"/>
      <c r="T4" s="339"/>
      <c r="U4" s="509"/>
      <c r="V4" s="510"/>
      <c r="W4" s="511"/>
      <c r="Y4" s="326" t="s">
        <v>327</v>
      </c>
    </row>
    <row r="5" spans="2:25" s="1" customFormat="1" ht="20.100000000000001" customHeight="1">
      <c r="B5" s="362" t="s">
        <v>492</v>
      </c>
      <c r="C5" s="359" t="s">
        <v>493</v>
      </c>
      <c r="D5" s="512">
        <v>25</v>
      </c>
      <c r="E5" s="513"/>
      <c r="F5" s="514"/>
      <c r="G5" s="515"/>
      <c r="H5" s="515"/>
      <c r="I5" s="515"/>
      <c r="J5" s="515"/>
      <c r="K5" s="515"/>
      <c r="L5" s="515"/>
      <c r="M5" s="294" t="s">
        <v>492</v>
      </c>
      <c r="N5" s="347" t="s">
        <v>493</v>
      </c>
      <c r="O5" s="512"/>
      <c r="P5" s="513"/>
      <c r="Q5" s="516"/>
      <c r="R5" s="517"/>
      <c r="S5" s="517"/>
      <c r="T5" s="517"/>
      <c r="U5" s="517"/>
      <c r="V5" s="517"/>
      <c r="W5" s="518"/>
      <c r="Y5" s="326" t="s">
        <v>331</v>
      </c>
    </row>
    <row r="6" spans="2:25" s="1" customFormat="1" ht="20.100000000000001" customHeight="1">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c r="B7" s="362"/>
      <c r="C7" s="347" t="s">
        <v>494</v>
      </c>
      <c r="D7" s="522">
        <v>1</v>
      </c>
      <c r="E7" s="523"/>
      <c r="F7" s="514"/>
      <c r="G7" s="515"/>
      <c r="H7" s="515"/>
      <c r="I7" s="515"/>
      <c r="J7" s="515"/>
      <c r="K7" s="515"/>
      <c r="L7" s="515"/>
      <c r="M7" s="362"/>
      <c r="N7" s="347" t="s">
        <v>494</v>
      </c>
      <c r="O7" s="522"/>
      <c r="P7" s="523"/>
      <c r="Q7" s="514"/>
      <c r="R7" s="515"/>
      <c r="S7" s="515"/>
      <c r="T7" s="515"/>
      <c r="U7" s="515"/>
      <c r="V7" s="515"/>
      <c r="W7" s="521"/>
    </row>
    <row r="8" spans="2:25" s="1" customFormat="1" ht="20.100000000000001" customHeight="1">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c r="B9" s="346" t="s">
        <v>495</v>
      </c>
      <c r="C9" s="346" t="s">
        <v>496</v>
      </c>
      <c r="D9" s="526" t="s">
        <v>281</v>
      </c>
      <c r="E9" s="527"/>
      <c r="F9" s="514"/>
      <c r="G9" s="515"/>
      <c r="H9" s="515"/>
      <c r="I9" s="515"/>
      <c r="J9" s="515"/>
      <c r="K9" s="515"/>
      <c r="L9" s="515"/>
      <c r="M9" s="346" t="s">
        <v>495</v>
      </c>
      <c r="N9" s="346" t="s">
        <v>496</v>
      </c>
      <c r="O9" s="526"/>
      <c r="P9" s="527"/>
      <c r="Q9" s="514"/>
      <c r="R9" s="515"/>
      <c r="S9" s="515"/>
      <c r="T9" s="515"/>
      <c r="U9" s="515"/>
      <c r="V9" s="515"/>
      <c r="W9" s="521"/>
    </row>
    <row r="10" spans="2:25" s="1" customFormat="1" ht="17.100000000000001" customHeight="1">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c r="B11" s="346"/>
      <c r="C11" s="346" t="s">
        <v>497</v>
      </c>
      <c r="D11" s="526" t="s">
        <v>240</v>
      </c>
      <c r="E11" s="527"/>
      <c r="F11" s="514"/>
      <c r="G11" s="515"/>
      <c r="H11" s="515"/>
      <c r="I11" s="515"/>
      <c r="J11" s="515"/>
      <c r="K11" s="515"/>
      <c r="L11" s="515"/>
      <c r="M11" s="346"/>
      <c r="N11" s="346" t="s">
        <v>497</v>
      </c>
      <c r="O11" s="526"/>
      <c r="P11" s="527"/>
      <c r="Q11" s="514"/>
      <c r="R11" s="515"/>
      <c r="S11" s="515"/>
      <c r="T11" s="515"/>
      <c r="U11" s="515"/>
      <c r="V11" s="515"/>
      <c r="W11" s="521"/>
    </row>
    <row r="12" spans="2:25" s="1" customFormat="1" ht="17.100000000000001" customHeight="1">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c r="B13" s="106" t="s">
        <v>498</v>
      </c>
      <c r="C13" s="108"/>
      <c r="D13" s="530" t="s">
        <v>144</v>
      </c>
      <c r="E13" s="531"/>
      <c r="F13" s="514"/>
      <c r="G13" s="515"/>
      <c r="H13" s="515"/>
      <c r="I13" s="515"/>
      <c r="J13" s="515"/>
      <c r="K13" s="515"/>
      <c r="L13" s="515"/>
      <c r="M13" s="106" t="s">
        <v>498</v>
      </c>
      <c r="N13" s="108"/>
      <c r="O13" s="530"/>
      <c r="P13" s="531"/>
      <c r="Q13" s="514"/>
      <c r="R13" s="515"/>
      <c r="S13" s="515"/>
      <c r="T13" s="515"/>
      <c r="U13" s="515"/>
      <c r="V13" s="515"/>
      <c r="W13" s="521"/>
    </row>
    <row r="14" spans="2:25" s="1" customFormat="1" ht="17.100000000000001" customHeight="1">
      <c r="B14" s="106" t="s">
        <v>499</v>
      </c>
      <c r="C14" s="108"/>
      <c r="D14" s="530" t="s">
        <v>144</v>
      </c>
      <c r="E14" s="531"/>
      <c r="F14" s="514"/>
      <c r="G14" s="515"/>
      <c r="H14" s="515"/>
      <c r="I14" s="515"/>
      <c r="J14" s="515"/>
      <c r="K14" s="515"/>
      <c r="L14" s="515"/>
      <c r="M14" s="106" t="s">
        <v>499</v>
      </c>
      <c r="N14" s="108"/>
      <c r="O14" s="530"/>
      <c r="P14" s="531"/>
      <c r="Q14" s="514"/>
      <c r="R14" s="515"/>
      <c r="S14" s="515"/>
      <c r="T14" s="515"/>
      <c r="U14" s="515"/>
      <c r="V14" s="515"/>
      <c r="W14" s="521"/>
    </row>
    <row r="15" spans="2:25" s="1" customFormat="1" ht="17.100000000000001" customHeight="1">
      <c r="B15" s="91" t="s">
        <v>500</v>
      </c>
      <c r="C15" s="532" t="s">
        <v>400</v>
      </c>
      <c r="D15" s="533"/>
      <c r="E15" s="534" t="s">
        <v>291</v>
      </c>
      <c r="F15" s="514"/>
      <c r="G15" s="515"/>
      <c r="H15" s="515"/>
      <c r="I15" s="515"/>
      <c r="J15" s="515"/>
      <c r="K15" s="515"/>
      <c r="L15" s="515"/>
      <c r="M15" s="91" t="s">
        <v>500</v>
      </c>
      <c r="N15" s="532" t="s">
        <v>400</v>
      </c>
      <c r="O15" s="533"/>
      <c r="P15" s="534"/>
      <c r="Q15" s="514"/>
      <c r="R15" s="515"/>
      <c r="S15" s="515"/>
      <c r="T15" s="515"/>
      <c r="U15" s="515"/>
      <c r="V15" s="515"/>
      <c r="W15" s="521"/>
    </row>
    <row r="16" spans="2:25" s="1" customFormat="1" ht="17.100000000000001" customHeight="1">
      <c r="B16" s="94"/>
      <c r="C16" s="532" t="s">
        <v>401</v>
      </c>
      <c r="D16" s="533"/>
      <c r="E16" s="71" t="s">
        <v>323</v>
      </c>
      <c r="F16" s="535"/>
      <c r="G16" s="536"/>
      <c r="H16" s="536"/>
      <c r="I16" s="536"/>
      <c r="J16" s="536"/>
      <c r="K16" s="536"/>
      <c r="L16" s="536"/>
      <c r="M16" s="94"/>
      <c r="N16" s="532" t="s">
        <v>401</v>
      </c>
      <c r="O16" s="533"/>
      <c r="P16" s="71"/>
      <c r="Q16" s="535"/>
      <c r="R16" s="536"/>
      <c r="S16" s="536"/>
      <c r="T16" s="536"/>
      <c r="U16" s="536"/>
      <c r="V16" s="536"/>
      <c r="W16" s="537"/>
    </row>
    <row r="17" spans="2:23" s="1" customFormat="1" ht="17.100000000000001" customHeight="1">
      <c r="B17" s="106" t="s">
        <v>391</v>
      </c>
      <c r="C17" s="107"/>
      <c r="D17" s="108"/>
      <c r="E17" s="83" t="s">
        <v>505</v>
      </c>
      <c r="F17" s="538"/>
      <c r="G17" s="538"/>
      <c r="H17" s="538"/>
      <c r="I17" s="538"/>
      <c r="J17" s="538"/>
      <c r="K17" s="538"/>
      <c r="L17" s="539"/>
      <c r="M17" s="106" t="s">
        <v>391</v>
      </c>
      <c r="N17" s="107"/>
      <c r="O17" s="108"/>
      <c r="P17" s="83"/>
      <c r="Q17" s="538"/>
      <c r="R17" s="538"/>
      <c r="S17" s="538"/>
      <c r="T17" s="538"/>
      <c r="U17" s="538"/>
      <c r="V17" s="538"/>
      <c r="W17" s="539"/>
    </row>
    <row r="18" spans="2:23" s="1" customFormat="1" ht="17.100000000000001" customHeight="1">
      <c r="B18" s="106" t="s">
        <v>502</v>
      </c>
      <c r="C18" s="107"/>
      <c r="D18" s="108"/>
      <c r="E18" s="540" t="s">
        <v>324</v>
      </c>
      <c r="F18" s="541"/>
      <c r="G18" s="541"/>
      <c r="H18" s="541"/>
      <c r="I18" s="541"/>
      <c r="J18" s="541"/>
      <c r="K18" s="541"/>
      <c r="L18" s="542"/>
      <c r="M18" s="106" t="s">
        <v>502</v>
      </c>
      <c r="N18" s="107"/>
      <c r="O18" s="108"/>
      <c r="P18" s="540"/>
      <c r="Q18" s="541"/>
      <c r="R18" s="541"/>
      <c r="S18" s="541"/>
      <c r="T18" s="541"/>
      <c r="U18" s="541"/>
      <c r="V18" s="541"/>
      <c r="W18" s="542"/>
    </row>
    <row r="19" spans="2:23" s="1" customFormat="1" ht="17.100000000000001" customHeight="1">
      <c r="B19" s="106" t="s">
        <v>504</v>
      </c>
      <c r="C19" s="107"/>
      <c r="D19" s="108"/>
      <c r="E19" s="540" t="s">
        <v>505</v>
      </c>
      <c r="F19" s="541"/>
      <c r="G19" s="541"/>
      <c r="H19" s="543"/>
      <c r="I19" s="543"/>
      <c r="J19" s="543"/>
      <c r="K19" s="543"/>
      <c r="L19" s="544"/>
      <c r="M19" s="106" t="s">
        <v>504</v>
      </c>
      <c r="N19" s="107"/>
      <c r="O19" s="108"/>
      <c r="P19" s="540"/>
      <c r="Q19" s="541"/>
      <c r="R19" s="541"/>
      <c r="S19" s="543"/>
      <c r="T19" s="543"/>
      <c r="U19" s="543"/>
      <c r="V19" s="543"/>
      <c r="W19" s="544"/>
    </row>
    <row r="20" spans="2:23" s="1" customFormat="1" ht="17.100000000000001" customHeight="1">
      <c r="B20" s="106" t="s">
        <v>506</v>
      </c>
      <c r="C20" s="107"/>
      <c r="D20" s="108"/>
      <c r="E20" s="540" t="s">
        <v>324</v>
      </c>
      <c r="F20" s="541"/>
      <c r="G20" s="541"/>
      <c r="H20" s="545" t="s">
        <v>507</v>
      </c>
      <c r="I20" s="546"/>
      <c r="J20" s="547" t="s">
        <v>505</v>
      </c>
      <c r="K20" s="548"/>
      <c r="L20" s="549"/>
      <c r="M20" s="106" t="s">
        <v>506</v>
      </c>
      <c r="N20" s="107"/>
      <c r="O20" s="108"/>
      <c r="P20" s="540"/>
      <c r="Q20" s="541"/>
      <c r="R20" s="541"/>
      <c r="S20" s="545" t="s">
        <v>507</v>
      </c>
      <c r="T20" s="546"/>
      <c r="U20" s="547"/>
      <c r="V20" s="548"/>
      <c r="W20" s="549"/>
    </row>
    <row r="21" spans="2:23" s="1" customFormat="1" ht="17.100000000000001" customHeight="1">
      <c r="B21" s="106" t="s">
        <v>508</v>
      </c>
      <c r="C21" s="107"/>
      <c r="D21" s="550" t="s">
        <v>572</v>
      </c>
      <c r="E21" s="551"/>
      <c r="F21" s="551"/>
      <c r="G21" s="551"/>
      <c r="H21" s="551"/>
      <c r="I21" s="551"/>
      <c r="J21" s="551"/>
      <c r="K21" s="551"/>
      <c r="L21" s="552"/>
      <c r="M21" s="553" t="s">
        <v>508</v>
      </c>
      <c r="N21" s="554"/>
      <c r="O21" s="550"/>
      <c r="P21" s="551"/>
      <c r="Q21" s="551"/>
      <c r="R21" s="551"/>
      <c r="S21" s="551"/>
      <c r="T21" s="551"/>
      <c r="U21" s="551"/>
      <c r="V21" s="551"/>
      <c r="W21" s="552"/>
    </row>
    <row r="22" spans="2:23" s="1" customFormat="1" ht="20.100000000000001" customHeight="1">
      <c r="B22" s="362" t="s">
        <v>492</v>
      </c>
      <c r="C22" s="359" t="s">
        <v>493</v>
      </c>
      <c r="D22" s="512"/>
      <c r="E22" s="513"/>
      <c r="F22" s="514"/>
      <c r="G22" s="515"/>
      <c r="H22" s="515"/>
      <c r="I22" s="515"/>
      <c r="J22" s="515"/>
      <c r="K22" s="515"/>
      <c r="L22" s="515"/>
      <c r="M22" s="362" t="s">
        <v>492</v>
      </c>
      <c r="N22" s="359" t="s">
        <v>493</v>
      </c>
      <c r="O22" s="512"/>
      <c r="P22" s="513"/>
      <c r="Q22" s="514"/>
      <c r="R22" s="515"/>
      <c r="S22" s="515"/>
      <c r="T22" s="515"/>
      <c r="U22" s="515"/>
      <c r="V22" s="515"/>
      <c r="W22" s="521"/>
    </row>
    <row r="23" spans="2:23" s="1" customFormat="1" ht="20.100000000000001" customHeight="1">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c r="B24" s="362"/>
      <c r="C24" s="347" t="s">
        <v>494</v>
      </c>
      <c r="D24" s="522"/>
      <c r="E24" s="523"/>
      <c r="F24" s="514"/>
      <c r="G24" s="515"/>
      <c r="H24" s="515"/>
      <c r="I24" s="515"/>
      <c r="J24" s="515"/>
      <c r="K24" s="515"/>
      <c r="L24" s="515"/>
      <c r="M24" s="362"/>
      <c r="N24" s="347" t="s">
        <v>494</v>
      </c>
      <c r="O24" s="522"/>
      <c r="P24" s="523"/>
      <c r="Q24" s="514"/>
      <c r="R24" s="515"/>
      <c r="S24" s="515"/>
      <c r="T24" s="515"/>
      <c r="U24" s="515"/>
      <c r="V24" s="515"/>
      <c r="W24" s="521"/>
    </row>
    <row r="25" spans="2:23" s="1" customFormat="1" ht="20.100000000000001" customHeight="1">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c r="B26" s="346" t="s">
        <v>495</v>
      </c>
      <c r="C26" s="346" t="s">
        <v>496</v>
      </c>
      <c r="D26" s="526"/>
      <c r="E26" s="527"/>
      <c r="F26" s="514"/>
      <c r="G26" s="515"/>
      <c r="H26" s="515"/>
      <c r="I26" s="515"/>
      <c r="J26" s="515"/>
      <c r="K26" s="515"/>
      <c r="L26" s="515"/>
      <c r="M26" s="346" t="s">
        <v>495</v>
      </c>
      <c r="N26" s="346" t="s">
        <v>496</v>
      </c>
      <c r="O26" s="526"/>
      <c r="P26" s="527"/>
      <c r="Q26" s="514"/>
      <c r="R26" s="515"/>
      <c r="S26" s="515"/>
      <c r="T26" s="515"/>
      <c r="U26" s="515"/>
      <c r="V26" s="515"/>
      <c r="W26" s="521"/>
    </row>
    <row r="27" spans="2:23" s="1" customFormat="1" ht="17.100000000000001" customHeight="1">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c r="B28" s="346"/>
      <c r="C28" s="346" t="s">
        <v>497</v>
      </c>
      <c r="D28" s="526"/>
      <c r="E28" s="527"/>
      <c r="F28" s="514"/>
      <c r="G28" s="515"/>
      <c r="H28" s="515"/>
      <c r="I28" s="515"/>
      <c r="J28" s="515"/>
      <c r="K28" s="515"/>
      <c r="L28" s="515"/>
      <c r="M28" s="346"/>
      <c r="N28" s="346" t="s">
        <v>497</v>
      </c>
      <c r="O28" s="526"/>
      <c r="P28" s="527"/>
      <c r="Q28" s="514"/>
      <c r="R28" s="515"/>
      <c r="S28" s="515"/>
      <c r="T28" s="515"/>
      <c r="U28" s="515"/>
      <c r="V28" s="515"/>
      <c r="W28" s="521"/>
    </row>
    <row r="29" spans="2:23" s="1" customFormat="1" ht="17.100000000000001" customHeight="1">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c r="B30" s="106" t="s">
        <v>498</v>
      </c>
      <c r="C30" s="108"/>
      <c r="D30" s="530"/>
      <c r="E30" s="531"/>
      <c r="F30" s="514"/>
      <c r="G30" s="515"/>
      <c r="H30" s="515"/>
      <c r="I30" s="515"/>
      <c r="J30" s="515"/>
      <c r="K30" s="515"/>
      <c r="L30" s="515"/>
      <c r="M30" s="106" t="s">
        <v>498</v>
      </c>
      <c r="N30" s="108"/>
      <c r="O30" s="530"/>
      <c r="P30" s="531"/>
      <c r="Q30" s="514"/>
      <c r="R30" s="515"/>
      <c r="S30" s="515"/>
      <c r="T30" s="515"/>
      <c r="U30" s="515"/>
      <c r="V30" s="515"/>
      <c r="W30" s="521"/>
    </row>
    <row r="31" spans="2:23" s="1" customFormat="1" ht="17.100000000000001" customHeight="1">
      <c r="B31" s="106" t="s">
        <v>499</v>
      </c>
      <c r="C31" s="108"/>
      <c r="D31" s="530"/>
      <c r="E31" s="531"/>
      <c r="F31" s="514"/>
      <c r="G31" s="515"/>
      <c r="H31" s="515"/>
      <c r="I31" s="515"/>
      <c r="J31" s="515"/>
      <c r="K31" s="515"/>
      <c r="L31" s="515"/>
      <c r="M31" s="106" t="s">
        <v>499</v>
      </c>
      <c r="N31" s="108"/>
      <c r="O31" s="530"/>
      <c r="P31" s="531"/>
      <c r="Q31" s="514"/>
      <c r="R31" s="515"/>
      <c r="S31" s="515"/>
      <c r="T31" s="515"/>
      <c r="U31" s="515"/>
      <c r="V31" s="515"/>
      <c r="W31" s="521"/>
    </row>
    <row r="32" spans="2:23" s="1" customFormat="1" ht="17.100000000000001" customHeight="1">
      <c r="B32" s="91" t="s">
        <v>500</v>
      </c>
      <c r="C32" s="532" t="s">
        <v>400</v>
      </c>
      <c r="D32" s="533"/>
      <c r="E32" s="534"/>
      <c r="F32" s="514"/>
      <c r="G32" s="515"/>
      <c r="H32" s="515"/>
      <c r="I32" s="515"/>
      <c r="J32" s="515"/>
      <c r="K32" s="515"/>
      <c r="L32" s="515"/>
      <c r="M32" s="91" t="s">
        <v>500</v>
      </c>
      <c r="N32" s="532" t="s">
        <v>400</v>
      </c>
      <c r="O32" s="533"/>
      <c r="P32" s="71"/>
      <c r="Q32" s="514"/>
      <c r="R32" s="515"/>
      <c r="S32" s="515"/>
      <c r="T32" s="515"/>
      <c r="U32" s="515"/>
      <c r="V32" s="515"/>
      <c r="W32" s="521"/>
    </row>
    <row r="33" spans="2:23" s="1" customFormat="1" ht="17.100000000000001" customHeight="1">
      <c r="B33" s="94"/>
      <c r="C33" s="532" t="s">
        <v>401</v>
      </c>
      <c r="D33" s="533"/>
      <c r="E33" s="71"/>
      <c r="F33" s="535"/>
      <c r="G33" s="536"/>
      <c r="H33" s="536"/>
      <c r="I33" s="536"/>
      <c r="J33" s="536"/>
      <c r="K33" s="536"/>
      <c r="L33" s="536"/>
      <c r="M33" s="94"/>
      <c r="N33" s="532" t="s">
        <v>401</v>
      </c>
      <c r="O33" s="533"/>
      <c r="P33" s="555"/>
      <c r="Q33" s="535"/>
      <c r="R33" s="536"/>
      <c r="S33" s="536"/>
      <c r="T33" s="536"/>
      <c r="U33" s="536"/>
      <c r="V33" s="536"/>
      <c r="W33" s="537"/>
    </row>
    <row r="34" spans="2:23" s="1" customFormat="1" ht="17.100000000000001" customHeight="1">
      <c r="B34" s="106" t="s">
        <v>391</v>
      </c>
      <c r="C34" s="107"/>
      <c r="D34" s="108"/>
      <c r="E34" s="83"/>
      <c r="F34" s="538"/>
      <c r="G34" s="538"/>
      <c r="H34" s="538"/>
      <c r="I34" s="538"/>
      <c r="J34" s="538"/>
      <c r="K34" s="538"/>
      <c r="L34" s="539"/>
      <c r="M34" s="106" t="s">
        <v>391</v>
      </c>
      <c r="N34" s="107"/>
      <c r="O34" s="108"/>
      <c r="P34" s="83"/>
      <c r="Q34" s="538"/>
      <c r="R34" s="538"/>
      <c r="S34" s="538"/>
      <c r="T34" s="538"/>
      <c r="U34" s="538"/>
      <c r="V34" s="538"/>
      <c r="W34" s="539"/>
    </row>
    <row r="35" spans="2:23" s="1" customFormat="1" ht="17.100000000000001" customHeight="1">
      <c r="B35" s="106" t="s">
        <v>502</v>
      </c>
      <c r="C35" s="107"/>
      <c r="D35" s="108"/>
      <c r="E35" s="540"/>
      <c r="F35" s="541"/>
      <c r="G35" s="541"/>
      <c r="H35" s="541"/>
      <c r="I35" s="541"/>
      <c r="J35" s="541"/>
      <c r="K35" s="541"/>
      <c r="L35" s="542"/>
      <c r="M35" s="106" t="s">
        <v>502</v>
      </c>
      <c r="N35" s="107"/>
      <c r="O35" s="108"/>
      <c r="P35" s="540"/>
      <c r="Q35" s="541"/>
      <c r="R35" s="541"/>
      <c r="S35" s="541"/>
      <c r="T35" s="541"/>
      <c r="U35" s="541"/>
      <c r="V35" s="541"/>
      <c r="W35" s="542"/>
    </row>
    <row r="36" spans="2:23" s="1" customFormat="1" ht="17.100000000000001" customHeight="1">
      <c r="B36" s="106" t="s">
        <v>504</v>
      </c>
      <c r="C36" s="107"/>
      <c r="D36" s="108"/>
      <c r="E36" s="540"/>
      <c r="F36" s="541"/>
      <c r="G36" s="541"/>
      <c r="H36" s="543"/>
      <c r="I36" s="543"/>
      <c r="J36" s="543"/>
      <c r="K36" s="543"/>
      <c r="L36" s="544"/>
      <c r="M36" s="106" t="s">
        <v>504</v>
      </c>
      <c r="N36" s="107"/>
      <c r="O36" s="108"/>
      <c r="P36" s="540"/>
      <c r="Q36" s="541"/>
      <c r="R36" s="541"/>
      <c r="S36" s="543"/>
      <c r="T36" s="543"/>
      <c r="U36" s="543"/>
      <c r="V36" s="543"/>
      <c r="W36" s="544"/>
    </row>
    <row r="37" spans="2:23" s="1" customFormat="1" ht="17.100000000000001" customHeight="1">
      <c r="B37" s="106" t="s">
        <v>506</v>
      </c>
      <c r="C37" s="107"/>
      <c r="D37" s="108"/>
      <c r="E37" s="540"/>
      <c r="F37" s="541"/>
      <c r="G37" s="541"/>
      <c r="H37" s="545" t="s">
        <v>507</v>
      </c>
      <c r="I37" s="546"/>
      <c r="J37" s="547"/>
      <c r="K37" s="548"/>
      <c r="L37" s="549"/>
      <c r="M37" s="106" t="s">
        <v>506</v>
      </c>
      <c r="N37" s="107"/>
      <c r="O37" s="108"/>
      <c r="P37" s="540"/>
      <c r="Q37" s="541"/>
      <c r="R37" s="541"/>
      <c r="S37" s="545" t="s">
        <v>507</v>
      </c>
      <c r="T37" s="546"/>
      <c r="U37" s="547"/>
      <c r="V37" s="548"/>
      <c r="W37" s="549"/>
    </row>
    <row r="38" spans="2:23" s="1" customFormat="1" ht="17.100000000000001" customHeight="1">
      <c r="B38" s="94" t="s">
        <v>508</v>
      </c>
      <c r="C38" s="95"/>
      <c r="D38" s="550"/>
      <c r="E38" s="551"/>
      <c r="F38" s="551"/>
      <c r="G38" s="551"/>
      <c r="H38" s="551"/>
      <c r="I38" s="551"/>
      <c r="J38" s="551"/>
      <c r="K38" s="551"/>
      <c r="L38" s="552"/>
      <c r="M38" s="94" t="s">
        <v>508</v>
      </c>
      <c r="N38" s="95"/>
      <c r="O38" s="550"/>
      <c r="P38" s="551"/>
      <c r="Q38" s="551"/>
      <c r="R38" s="551"/>
      <c r="S38" s="551"/>
      <c r="T38" s="551"/>
      <c r="U38" s="551"/>
      <c r="V38" s="551"/>
      <c r="W38" s="552"/>
    </row>
    <row r="39" spans="2:23" ht="15" customHeight="1">
      <c r="B39" s="3"/>
      <c r="C39" s="556" t="s">
        <v>510</v>
      </c>
      <c r="D39" s="557"/>
      <c r="E39" s="557"/>
      <c r="F39" s="557"/>
      <c r="G39" s="557"/>
      <c r="H39" s="557"/>
      <c r="I39" s="557"/>
      <c r="J39" s="557"/>
      <c r="K39" s="557"/>
      <c r="L39" s="557"/>
      <c r="M39" s="3"/>
      <c r="N39" s="558" t="s">
        <v>511</v>
      </c>
      <c r="O39" s="3"/>
      <c r="P39" s="3"/>
      <c r="Q39" s="3"/>
      <c r="R39" s="3"/>
      <c r="S39" s="3"/>
      <c r="T39" s="3"/>
      <c r="U39" s="3"/>
      <c r="V39" s="3"/>
      <c r="W39" s="3"/>
    </row>
    <row r="40" spans="2:23" ht="15" customHeight="1">
      <c r="B40" s="3"/>
      <c r="C40" s="559"/>
      <c r="D40" s="559"/>
      <c r="E40" s="559"/>
      <c r="F40" s="559"/>
      <c r="G40" s="559"/>
      <c r="H40" s="559"/>
      <c r="I40" s="559"/>
      <c r="J40" s="559"/>
      <c r="K40" s="559"/>
      <c r="L40" s="559"/>
      <c r="M40" s="3"/>
      <c r="N40" s="558" t="s">
        <v>512</v>
      </c>
      <c r="O40" s="3"/>
      <c r="P40" s="3"/>
      <c r="Q40" s="3"/>
      <c r="R40" s="3"/>
      <c r="S40" s="3"/>
      <c r="T40" s="3"/>
      <c r="U40" s="3"/>
      <c r="V40" s="3"/>
      <c r="W40" s="3"/>
    </row>
    <row r="41" spans="2:23" ht="15" customHeight="1">
      <c r="C41" s="558" t="s">
        <v>513</v>
      </c>
      <c r="N41" s="67" t="s">
        <v>514</v>
      </c>
      <c r="O41" s="560"/>
      <c r="P41" s="560"/>
      <c r="Q41" s="560"/>
      <c r="R41" s="560"/>
      <c r="S41" s="560"/>
      <c r="T41" s="560"/>
      <c r="U41" s="560"/>
      <c r="V41" s="560"/>
    </row>
    <row r="42" spans="2:23" ht="15" customHeight="1">
      <c r="C42" s="558" t="s">
        <v>515</v>
      </c>
      <c r="N42" s="67" t="s">
        <v>516</v>
      </c>
      <c r="O42" s="560"/>
      <c r="P42" s="560"/>
      <c r="Q42" s="560"/>
      <c r="R42" s="560"/>
      <c r="S42" s="560"/>
      <c r="T42" s="560"/>
      <c r="U42" s="560"/>
      <c r="V42" s="560"/>
    </row>
    <row r="43" spans="2:23">
      <c r="C43" s="67" t="s">
        <v>517</v>
      </c>
      <c r="N43" s="67" t="s">
        <v>518</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39493F7C-5540-4A94-B5E9-B158EE3ACBF8}">
      <formula1>INDIRECT(D13)</formula1>
    </dataValidation>
    <dataValidation type="list" allowBlank="1" showInputMessage="1" showErrorMessage="1" sqref="D28:E29 D11:E12 O11:P12 O28:P29" xr:uid="{CFFBCD97-95ED-4086-A865-7CE9D47FBF83}">
      <formula1>INDIRECT(D9)</formula1>
    </dataValidation>
    <dataValidation type="list" allowBlank="1" showInputMessage="1" showErrorMessage="1" sqref="E32:E33 E15:E16 P32:P33 P15:P16" xr:uid="{41606DF6-1F27-4D99-9983-76F0347C06AE}">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63EBC-80BF-4D9B-9E28-3ACDBD751B53}">
  <dimension ref="B1:Y43"/>
  <sheetViews>
    <sheetView showGridLines="0" showZeros="0" view="pageBreakPreview" zoomScale="85" zoomScaleNormal="100" zoomScaleSheetLayoutView="85"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83" t="s">
        <v>489</v>
      </c>
      <c r="C2" s="283"/>
      <c r="D2" s="283"/>
      <c r="E2" s="283"/>
      <c r="F2" s="283"/>
      <c r="G2" s="283"/>
      <c r="H2" s="283"/>
      <c r="I2" s="283"/>
      <c r="J2" s="283"/>
      <c r="K2" s="283"/>
      <c r="L2" s="283"/>
      <c r="M2" s="283"/>
      <c r="N2" s="283"/>
      <c r="O2" s="283"/>
      <c r="P2" s="283"/>
      <c r="Q2" s="283"/>
      <c r="R2" s="283"/>
      <c r="S2" s="283"/>
      <c r="T2" s="283"/>
      <c r="U2" s="283"/>
      <c r="V2" s="283"/>
      <c r="W2" s="283"/>
      <c r="Y2" s="326" t="s">
        <v>318</v>
      </c>
    </row>
    <row r="3" spans="2:25" s="1" customFormat="1" ht="20.100000000000001" customHeight="1">
      <c r="B3" s="501" t="s">
        <v>8</v>
      </c>
      <c r="C3" s="501"/>
      <c r="D3" s="502" t="s">
        <v>292</v>
      </c>
      <c r="E3" s="502"/>
      <c r="F3" s="502"/>
      <c r="G3" s="502"/>
      <c r="H3" s="287" t="s">
        <v>9</v>
      </c>
      <c r="I3" s="287"/>
      <c r="J3" s="503" t="s">
        <v>294</v>
      </c>
      <c r="K3" s="503"/>
      <c r="L3" s="503"/>
      <c r="M3" s="118" t="s">
        <v>490</v>
      </c>
      <c r="N3" s="118"/>
      <c r="O3" s="118"/>
      <c r="P3" s="473" t="s">
        <v>310</v>
      </c>
      <c r="Q3" s="473"/>
      <c r="R3" s="473"/>
      <c r="S3" s="91" t="s">
        <v>375</v>
      </c>
      <c r="T3" s="93"/>
      <c r="U3" s="504">
        <v>44861</v>
      </c>
      <c r="V3" s="505"/>
      <c r="W3" s="506"/>
      <c r="Y3" s="326" t="s">
        <v>323</v>
      </c>
    </row>
    <row r="4" spans="2:25" s="1" customFormat="1" ht="20.100000000000001" customHeight="1">
      <c r="B4" s="507" t="s">
        <v>0</v>
      </c>
      <c r="C4" s="507"/>
      <c r="D4" s="508" t="s">
        <v>293</v>
      </c>
      <c r="E4" s="508"/>
      <c r="F4" s="508"/>
      <c r="G4" s="508"/>
      <c r="H4" s="309" t="s">
        <v>1</v>
      </c>
      <c r="I4" s="309"/>
      <c r="J4" s="503" t="s">
        <v>295</v>
      </c>
      <c r="K4" s="503"/>
      <c r="L4" s="503"/>
      <c r="M4" s="118" t="s">
        <v>491</v>
      </c>
      <c r="N4" s="118"/>
      <c r="O4" s="118"/>
      <c r="P4" s="473" t="s">
        <v>334</v>
      </c>
      <c r="Q4" s="473"/>
      <c r="R4" s="473"/>
      <c r="S4" s="338"/>
      <c r="T4" s="339"/>
      <c r="U4" s="509"/>
      <c r="V4" s="510"/>
      <c r="W4" s="511"/>
      <c r="Y4" s="326" t="s">
        <v>327</v>
      </c>
    </row>
    <row r="5" spans="2:25" s="1" customFormat="1" ht="20.100000000000001" customHeight="1">
      <c r="B5" s="362" t="s">
        <v>492</v>
      </c>
      <c r="C5" s="359" t="s">
        <v>493</v>
      </c>
      <c r="D5" s="512">
        <v>26</v>
      </c>
      <c r="E5" s="513"/>
      <c r="F5" s="514"/>
      <c r="G5" s="515"/>
      <c r="H5" s="515"/>
      <c r="I5" s="515"/>
      <c r="J5" s="515"/>
      <c r="K5" s="515"/>
      <c r="L5" s="515"/>
      <c r="M5" s="294" t="s">
        <v>492</v>
      </c>
      <c r="N5" s="347" t="s">
        <v>493</v>
      </c>
      <c r="O5" s="512"/>
      <c r="P5" s="513"/>
      <c r="Q5" s="516"/>
      <c r="R5" s="517"/>
      <c r="S5" s="517"/>
      <c r="T5" s="517"/>
      <c r="U5" s="517"/>
      <c r="V5" s="517"/>
      <c r="W5" s="518"/>
      <c r="Y5" s="326" t="s">
        <v>331</v>
      </c>
    </row>
    <row r="6" spans="2:25" s="1" customFormat="1" ht="20.100000000000001" customHeight="1">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c r="B7" s="362"/>
      <c r="C7" s="347" t="s">
        <v>494</v>
      </c>
      <c r="D7" s="522">
        <v>1</v>
      </c>
      <c r="E7" s="523"/>
      <c r="F7" s="514"/>
      <c r="G7" s="515"/>
      <c r="H7" s="515"/>
      <c r="I7" s="515"/>
      <c r="J7" s="515"/>
      <c r="K7" s="515"/>
      <c r="L7" s="515"/>
      <c r="M7" s="362"/>
      <c r="N7" s="347" t="s">
        <v>494</v>
      </c>
      <c r="O7" s="522"/>
      <c r="P7" s="523"/>
      <c r="Q7" s="514"/>
      <c r="R7" s="515"/>
      <c r="S7" s="515"/>
      <c r="T7" s="515"/>
      <c r="U7" s="515"/>
      <c r="V7" s="515"/>
      <c r="W7" s="521"/>
    </row>
    <row r="8" spans="2:25" s="1" customFormat="1" ht="20.100000000000001" customHeight="1">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c r="B9" s="346" t="s">
        <v>495</v>
      </c>
      <c r="C9" s="346" t="s">
        <v>496</v>
      </c>
      <c r="D9" s="526" t="s">
        <v>281</v>
      </c>
      <c r="E9" s="527"/>
      <c r="F9" s="514"/>
      <c r="G9" s="515"/>
      <c r="H9" s="515"/>
      <c r="I9" s="515"/>
      <c r="J9" s="515"/>
      <c r="K9" s="515"/>
      <c r="L9" s="515"/>
      <c r="M9" s="346" t="s">
        <v>495</v>
      </c>
      <c r="N9" s="346" t="s">
        <v>496</v>
      </c>
      <c r="O9" s="526"/>
      <c r="P9" s="527"/>
      <c r="Q9" s="514"/>
      <c r="R9" s="515"/>
      <c r="S9" s="515"/>
      <c r="T9" s="515"/>
      <c r="U9" s="515"/>
      <c r="V9" s="515"/>
      <c r="W9" s="521"/>
    </row>
    <row r="10" spans="2:25" s="1" customFormat="1" ht="17.100000000000001" customHeight="1">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c r="B11" s="346"/>
      <c r="C11" s="346" t="s">
        <v>497</v>
      </c>
      <c r="D11" s="526" t="s">
        <v>248</v>
      </c>
      <c r="E11" s="527"/>
      <c r="F11" s="514"/>
      <c r="G11" s="515"/>
      <c r="H11" s="515"/>
      <c r="I11" s="515"/>
      <c r="J11" s="515"/>
      <c r="K11" s="515"/>
      <c r="L11" s="515"/>
      <c r="M11" s="346"/>
      <c r="N11" s="346" t="s">
        <v>497</v>
      </c>
      <c r="O11" s="526"/>
      <c r="P11" s="527"/>
      <c r="Q11" s="514"/>
      <c r="R11" s="515"/>
      <c r="S11" s="515"/>
      <c r="T11" s="515"/>
      <c r="U11" s="515"/>
      <c r="V11" s="515"/>
      <c r="W11" s="521"/>
    </row>
    <row r="12" spans="2:25" s="1" customFormat="1" ht="17.100000000000001" customHeight="1">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c r="B13" s="106" t="s">
        <v>498</v>
      </c>
      <c r="C13" s="108"/>
      <c r="D13" s="530" t="s">
        <v>143</v>
      </c>
      <c r="E13" s="531"/>
      <c r="F13" s="514"/>
      <c r="G13" s="515"/>
      <c r="H13" s="515"/>
      <c r="I13" s="515"/>
      <c r="J13" s="515"/>
      <c r="K13" s="515"/>
      <c r="L13" s="515"/>
      <c r="M13" s="106" t="s">
        <v>498</v>
      </c>
      <c r="N13" s="108"/>
      <c r="O13" s="530"/>
      <c r="P13" s="531"/>
      <c r="Q13" s="514"/>
      <c r="R13" s="515"/>
      <c r="S13" s="515"/>
      <c r="T13" s="515"/>
      <c r="U13" s="515"/>
      <c r="V13" s="515"/>
      <c r="W13" s="521"/>
    </row>
    <row r="14" spans="2:25" s="1" customFormat="1" ht="17.100000000000001" customHeight="1">
      <c r="B14" s="106" t="s">
        <v>499</v>
      </c>
      <c r="C14" s="108"/>
      <c r="D14" s="530" t="s">
        <v>147</v>
      </c>
      <c r="E14" s="531"/>
      <c r="F14" s="514"/>
      <c r="G14" s="515"/>
      <c r="H14" s="515"/>
      <c r="I14" s="515"/>
      <c r="J14" s="515"/>
      <c r="K14" s="515"/>
      <c r="L14" s="515"/>
      <c r="M14" s="106" t="s">
        <v>499</v>
      </c>
      <c r="N14" s="108"/>
      <c r="O14" s="530"/>
      <c r="P14" s="531"/>
      <c r="Q14" s="514"/>
      <c r="R14" s="515"/>
      <c r="S14" s="515"/>
      <c r="T14" s="515"/>
      <c r="U14" s="515"/>
      <c r="V14" s="515"/>
      <c r="W14" s="521"/>
    </row>
    <row r="15" spans="2:25" s="1" customFormat="1" ht="17.100000000000001" customHeight="1">
      <c r="B15" s="91" t="s">
        <v>500</v>
      </c>
      <c r="C15" s="532" t="s">
        <v>400</v>
      </c>
      <c r="D15" s="533"/>
      <c r="E15" s="534" t="s">
        <v>291</v>
      </c>
      <c r="F15" s="514"/>
      <c r="G15" s="515"/>
      <c r="H15" s="515"/>
      <c r="I15" s="515"/>
      <c r="J15" s="515"/>
      <c r="K15" s="515"/>
      <c r="L15" s="515"/>
      <c r="M15" s="91" t="s">
        <v>500</v>
      </c>
      <c r="N15" s="532" t="s">
        <v>400</v>
      </c>
      <c r="O15" s="533"/>
      <c r="P15" s="534"/>
      <c r="Q15" s="514"/>
      <c r="R15" s="515"/>
      <c r="S15" s="515"/>
      <c r="T15" s="515"/>
      <c r="U15" s="515"/>
      <c r="V15" s="515"/>
      <c r="W15" s="521"/>
    </row>
    <row r="16" spans="2:25" s="1" customFormat="1" ht="17.100000000000001" customHeight="1">
      <c r="B16" s="94"/>
      <c r="C16" s="532" t="s">
        <v>401</v>
      </c>
      <c r="D16" s="533"/>
      <c r="E16" s="71" t="s">
        <v>323</v>
      </c>
      <c r="F16" s="535"/>
      <c r="G16" s="536"/>
      <c r="H16" s="536"/>
      <c r="I16" s="536"/>
      <c r="J16" s="536"/>
      <c r="K16" s="536"/>
      <c r="L16" s="536"/>
      <c r="M16" s="94"/>
      <c r="N16" s="532" t="s">
        <v>401</v>
      </c>
      <c r="O16" s="533"/>
      <c r="P16" s="71"/>
      <c r="Q16" s="535"/>
      <c r="R16" s="536"/>
      <c r="S16" s="536"/>
      <c r="T16" s="536"/>
      <c r="U16" s="536"/>
      <c r="V16" s="536"/>
      <c r="W16" s="537"/>
    </row>
    <row r="17" spans="2:23" s="1" customFormat="1" ht="17.100000000000001" customHeight="1">
      <c r="B17" s="106" t="s">
        <v>391</v>
      </c>
      <c r="C17" s="107"/>
      <c r="D17" s="108"/>
      <c r="E17" s="83" t="s">
        <v>573</v>
      </c>
      <c r="F17" s="538"/>
      <c r="G17" s="538"/>
      <c r="H17" s="538"/>
      <c r="I17" s="538"/>
      <c r="J17" s="538"/>
      <c r="K17" s="538"/>
      <c r="L17" s="539"/>
      <c r="M17" s="106" t="s">
        <v>391</v>
      </c>
      <c r="N17" s="107"/>
      <c r="O17" s="108"/>
      <c r="P17" s="83"/>
      <c r="Q17" s="538"/>
      <c r="R17" s="538"/>
      <c r="S17" s="538"/>
      <c r="T17" s="538"/>
      <c r="U17" s="538"/>
      <c r="V17" s="538"/>
      <c r="W17" s="539"/>
    </row>
    <row r="18" spans="2:23" s="1" customFormat="1" ht="17.100000000000001" customHeight="1">
      <c r="B18" s="106" t="s">
        <v>502</v>
      </c>
      <c r="C18" s="107"/>
      <c r="D18" s="108"/>
      <c r="E18" s="540" t="s">
        <v>324</v>
      </c>
      <c r="F18" s="541"/>
      <c r="G18" s="541"/>
      <c r="H18" s="541"/>
      <c r="I18" s="541"/>
      <c r="J18" s="541"/>
      <c r="K18" s="541"/>
      <c r="L18" s="542"/>
      <c r="M18" s="106" t="s">
        <v>502</v>
      </c>
      <c r="N18" s="107"/>
      <c r="O18" s="108"/>
      <c r="P18" s="540"/>
      <c r="Q18" s="541"/>
      <c r="R18" s="541"/>
      <c r="S18" s="541"/>
      <c r="T18" s="541"/>
      <c r="U18" s="541"/>
      <c r="V18" s="541"/>
      <c r="W18" s="542"/>
    </row>
    <row r="19" spans="2:23" s="1" customFormat="1" ht="17.100000000000001" customHeight="1">
      <c r="B19" s="106" t="s">
        <v>504</v>
      </c>
      <c r="C19" s="107"/>
      <c r="D19" s="108"/>
      <c r="E19" s="540" t="s">
        <v>505</v>
      </c>
      <c r="F19" s="541"/>
      <c r="G19" s="541"/>
      <c r="H19" s="543"/>
      <c r="I19" s="543"/>
      <c r="J19" s="543"/>
      <c r="K19" s="543"/>
      <c r="L19" s="544"/>
      <c r="M19" s="106" t="s">
        <v>504</v>
      </c>
      <c r="N19" s="107"/>
      <c r="O19" s="108"/>
      <c r="P19" s="540"/>
      <c r="Q19" s="541"/>
      <c r="R19" s="541"/>
      <c r="S19" s="543"/>
      <c r="T19" s="543"/>
      <c r="U19" s="543"/>
      <c r="V19" s="543"/>
      <c r="W19" s="544"/>
    </row>
    <row r="20" spans="2:23" s="1" customFormat="1" ht="17.100000000000001" customHeight="1">
      <c r="B20" s="106" t="s">
        <v>506</v>
      </c>
      <c r="C20" s="107"/>
      <c r="D20" s="108"/>
      <c r="E20" s="540" t="s">
        <v>324</v>
      </c>
      <c r="F20" s="541"/>
      <c r="G20" s="541"/>
      <c r="H20" s="545" t="s">
        <v>507</v>
      </c>
      <c r="I20" s="546"/>
      <c r="J20" s="547" t="s">
        <v>505</v>
      </c>
      <c r="K20" s="548"/>
      <c r="L20" s="549"/>
      <c r="M20" s="106" t="s">
        <v>506</v>
      </c>
      <c r="N20" s="107"/>
      <c r="O20" s="108"/>
      <c r="P20" s="540"/>
      <c r="Q20" s="541"/>
      <c r="R20" s="541"/>
      <c r="S20" s="545" t="s">
        <v>507</v>
      </c>
      <c r="T20" s="546"/>
      <c r="U20" s="547"/>
      <c r="V20" s="548"/>
      <c r="W20" s="549"/>
    </row>
    <row r="21" spans="2:23" s="1" customFormat="1" ht="17.100000000000001" customHeight="1">
      <c r="B21" s="106" t="s">
        <v>508</v>
      </c>
      <c r="C21" s="107"/>
      <c r="D21" s="550" t="s">
        <v>574</v>
      </c>
      <c r="E21" s="551"/>
      <c r="F21" s="551"/>
      <c r="G21" s="551"/>
      <c r="H21" s="551"/>
      <c r="I21" s="551"/>
      <c r="J21" s="551"/>
      <c r="K21" s="551"/>
      <c r="L21" s="552"/>
      <c r="M21" s="553" t="s">
        <v>508</v>
      </c>
      <c r="N21" s="554"/>
      <c r="O21" s="550"/>
      <c r="P21" s="551"/>
      <c r="Q21" s="551"/>
      <c r="R21" s="551"/>
      <c r="S21" s="551"/>
      <c r="T21" s="551"/>
      <c r="U21" s="551"/>
      <c r="V21" s="551"/>
      <c r="W21" s="552"/>
    </row>
    <row r="22" spans="2:23" s="1" customFormat="1" ht="20.100000000000001" customHeight="1">
      <c r="B22" s="362" t="s">
        <v>492</v>
      </c>
      <c r="C22" s="359" t="s">
        <v>493</v>
      </c>
      <c r="D22" s="512"/>
      <c r="E22" s="513"/>
      <c r="F22" s="514"/>
      <c r="G22" s="515"/>
      <c r="H22" s="515"/>
      <c r="I22" s="515"/>
      <c r="J22" s="515"/>
      <c r="K22" s="515"/>
      <c r="L22" s="515"/>
      <c r="M22" s="362" t="s">
        <v>492</v>
      </c>
      <c r="N22" s="359" t="s">
        <v>493</v>
      </c>
      <c r="O22" s="512"/>
      <c r="P22" s="513"/>
      <c r="Q22" s="514"/>
      <c r="R22" s="515"/>
      <c r="S22" s="515"/>
      <c r="T22" s="515"/>
      <c r="U22" s="515"/>
      <c r="V22" s="515"/>
      <c r="W22" s="521"/>
    </row>
    <row r="23" spans="2:23" s="1" customFormat="1" ht="20.100000000000001" customHeight="1">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c r="B24" s="362"/>
      <c r="C24" s="347" t="s">
        <v>494</v>
      </c>
      <c r="D24" s="522"/>
      <c r="E24" s="523"/>
      <c r="F24" s="514"/>
      <c r="G24" s="515"/>
      <c r="H24" s="515"/>
      <c r="I24" s="515"/>
      <c r="J24" s="515"/>
      <c r="K24" s="515"/>
      <c r="L24" s="515"/>
      <c r="M24" s="362"/>
      <c r="N24" s="347" t="s">
        <v>494</v>
      </c>
      <c r="O24" s="522"/>
      <c r="P24" s="523"/>
      <c r="Q24" s="514"/>
      <c r="R24" s="515"/>
      <c r="S24" s="515"/>
      <c r="T24" s="515"/>
      <c r="U24" s="515"/>
      <c r="V24" s="515"/>
      <c r="W24" s="521"/>
    </row>
    <row r="25" spans="2:23" s="1" customFormat="1" ht="20.100000000000001" customHeight="1">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c r="B26" s="346" t="s">
        <v>495</v>
      </c>
      <c r="C26" s="346" t="s">
        <v>496</v>
      </c>
      <c r="D26" s="526"/>
      <c r="E26" s="527"/>
      <c r="F26" s="514"/>
      <c r="G26" s="515"/>
      <c r="H26" s="515"/>
      <c r="I26" s="515"/>
      <c r="J26" s="515"/>
      <c r="K26" s="515"/>
      <c r="L26" s="515"/>
      <c r="M26" s="346" t="s">
        <v>495</v>
      </c>
      <c r="N26" s="346" t="s">
        <v>496</v>
      </c>
      <c r="O26" s="526"/>
      <c r="P26" s="527"/>
      <c r="Q26" s="514"/>
      <c r="R26" s="515"/>
      <c r="S26" s="515"/>
      <c r="T26" s="515"/>
      <c r="U26" s="515"/>
      <c r="V26" s="515"/>
      <c r="W26" s="521"/>
    </row>
    <row r="27" spans="2:23" s="1" customFormat="1" ht="17.100000000000001" customHeight="1">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c r="B28" s="346"/>
      <c r="C28" s="346" t="s">
        <v>497</v>
      </c>
      <c r="D28" s="526"/>
      <c r="E28" s="527"/>
      <c r="F28" s="514"/>
      <c r="G28" s="515"/>
      <c r="H28" s="515"/>
      <c r="I28" s="515"/>
      <c r="J28" s="515"/>
      <c r="K28" s="515"/>
      <c r="L28" s="515"/>
      <c r="M28" s="346"/>
      <c r="N28" s="346" t="s">
        <v>497</v>
      </c>
      <c r="O28" s="526"/>
      <c r="P28" s="527"/>
      <c r="Q28" s="514"/>
      <c r="R28" s="515"/>
      <c r="S28" s="515"/>
      <c r="T28" s="515"/>
      <c r="U28" s="515"/>
      <c r="V28" s="515"/>
      <c r="W28" s="521"/>
    </row>
    <row r="29" spans="2:23" s="1" customFormat="1" ht="17.100000000000001" customHeight="1">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c r="B30" s="106" t="s">
        <v>498</v>
      </c>
      <c r="C30" s="108"/>
      <c r="D30" s="530"/>
      <c r="E30" s="531"/>
      <c r="F30" s="514"/>
      <c r="G30" s="515"/>
      <c r="H30" s="515"/>
      <c r="I30" s="515"/>
      <c r="J30" s="515"/>
      <c r="K30" s="515"/>
      <c r="L30" s="515"/>
      <c r="M30" s="106" t="s">
        <v>498</v>
      </c>
      <c r="N30" s="108"/>
      <c r="O30" s="530"/>
      <c r="P30" s="531"/>
      <c r="Q30" s="514"/>
      <c r="R30" s="515"/>
      <c r="S30" s="515"/>
      <c r="T30" s="515"/>
      <c r="U30" s="515"/>
      <c r="V30" s="515"/>
      <c r="W30" s="521"/>
    </row>
    <row r="31" spans="2:23" s="1" customFormat="1" ht="17.100000000000001" customHeight="1">
      <c r="B31" s="106" t="s">
        <v>499</v>
      </c>
      <c r="C31" s="108"/>
      <c r="D31" s="530"/>
      <c r="E31" s="531"/>
      <c r="F31" s="514"/>
      <c r="G31" s="515"/>
      <c r="H31" s="515"/>
      <c r="I31" s="515"/>
      <c r="J31" s="515"/>
      <c r="K31" s="515"/>
      <c r="L31" s="515"/>
      <c r="M31" s="106" t="s">
        <v>499</v>
      </c>
      <c r="N31" s="108"/>
      <c r="O31" s="530"/>
      <c r="P31" s="531"/>
      <c r="Q31" s="514"/>
      <c r="R31" s="515"/>
      <c r="S31" s="515"/>
      <c r="T31" s="515"/>
      <c r="U31" s="515"/>
      <c r="V31" s="515"/>
      <c r="W31" s="521"/>
    </row>
    <row r="32" spans="2:23" s="1" customFormat="1" ht="17.100000000000001" customHeight="1">
      <c r="B32" s="91" t="s">
        <v>500</v>
      </c>
      <c r="C32" s="532" t="s">
        <v>400</v>
      </c>
      <c r="D32" s="533"/>
      <c r="E32" s="534"/>
      <c r="F32" s="514"/>
      <c r="G32" s="515"/>
      <c r="H32" s="515"/>
      <c r="I32" s="515"/>
      <c r="J32" s="515"/>
      <c r="K32" s="515"/>
      <c r="L32" s="515"/>
      <c r="M32" s="91" t="s">
        <v>500</v>
      </c>
      <c r="N32" s="532" t="s">
        <v>400</v>
      </c>
      <c r="O32" s="533"/>
      <c r="P32" s="71"/>
      <c r="Q32" s="514"/>
      <c r="R32" s="515"/>
      <c r="S32" s="515"/>
      <c r="T32" s="515"/>
      <c r="U32" s="515"/>
      <c r="V32" s="515"/>
      <c r="W32" s="521"/>
    </row>
    <row r="33" spans="2:23" s="1" customFormat="1" ht="17.100000000000001" customHeight="1">
      <c r="B33" s="94"/>
      <c r="C33" s="532" t="s">
        <v>401</v>
      </c>
      <c r="D33" s="533"/>
      <c r="E33" s="71"/>
      <c r="F33" s="535"/>
      <c r="G33" s="536"/>
      <c r="H33" s="536"/>
      <c r="I33" s="536"/>
      <c r="J33" s="536"/>
      <c r="K33" s="536"/>
      <c r="L33" s="536"/>
      <c r="M33" s="94"/>
      <c r="N33" s="532" t="s">
        <v>401</v>
      </c>
      <c r="O33" s="533"/>
      <c r="P33" s="555"/>
      <c r="Q33" s="535"/>
      <c r="R33" s="536"/>
      <c r="S33" s="536"/>
      <c r="T33" s="536"/>
      <c r="U33" s="536"/>
      <c r="V33" s="536"/>
      <c r="W33" s="537"/>
    </row>
    <row r="34" spans="2:23" s="1" customFormat="1" ht="17.100000000000001" customHeight="1">
      <c r="B34" s="106" t="s">
        <v>391</v>
      </c>
      <c r="C34" s="107"/>
      <c r="D34" s="108"/>
      <c r="E34" s="83"/>
      <c r="F34" s="538"/>
      <c r="G34" s="538"/>
      <c r="H34" s="538"/>
      <c r="I34" s="538"/>
      <c r="J34" s="538"/>
      <c r="K34" s="538"/>
      <c r="L34" s="539"/>
      <c r="M34" s="106" t="s">
        <v>391</v>
      </c>
      <c r="N34" s="107"/>
      <c r="O34" s="108"/>
      <c r="P34" s="83"/>
      <c r="Q34" s="538"/>
      <c r="R34" s="538"/>
      <c r="S34" s="538"/>
      <c r="T34" s="538"/>
      <c r="U34" s="538"/>
      <c r="V34" s="538"/>
      <c r="W34" s="539"/>
    </row>
    <row r="35" spans="2:23" s="1" customFormat="1" ht="17.100000000000001" customHeight="1">
      <c r="B35" s="106" t="s">
        <v>502</v>
      </c>
      <c r="C35" s="107"/>
      <c r="D35" s="108"/>
      <c r="E35" s="540"/>
      <c r="F35" s="541"/>
      <c r="G35" s="541"/>
      <c r="H35" s="541"/>
      <c r="I35" s="541"/>
      <c r="J35" s="541"/>
      <c r="K35" s="541"/>
      <c r="L35" s="542"/>
      <c r="M35" s="106" t="s">
        <v>502</v>
      </c>
      <c r="N35" s="107"/>
      <c r="O35" s="108"/>
      <c r="P35" s="540"/>
      <c r="Q35" s="541"/>
      <c r="R35" s="541"/>
      <c r="S35" s="541"/>
      <c r="T35" s="541"/>
      <c r="U35" s="541"/>
      <c r="V35" s="541"/>
      <c r="W35" s="542"/>
    </row>
    <row r="36" spans="2:23" s="1" customFormat="1" ht="17.100000000000001" customHeight="1">
      <c r="B36" s="106" t="s">
        <v>504</v>
      </c>
      <c r="C36" s="107"/>
      <c r="D36" s="108"/>
      <c r="E36" s="540"/>
      <c r="F36" s="541"/>
      <c r="G36" s="541"/>
      <c r="H36" s="543"/>
      <c r="I36" s="543"/>
      <c r="J36" s="543"/>
      <c r="K36" s="543"/>
      <c r="L36" s="544"/>
      <c r="M36" s="106" t="s">
        <v>504</v>
      </c>
      <c r="N36" s="107"/>
      <c r="O36" s="108"/>
      <c r="P36" s="540"/>
      <c r="Q36" s="541"/>
      <c r="R36" s="541"/>
      <c r="S36" s="543"/>
      <c r="T36" s="543"/>
      <c r="U36" s="543"/>
      <c r="V36" s="543"/>
      <c r="W36" s="544"/>
    </row>
    <row r="37" spans="2:23" s="1" customFormat="1" ht="17.100000000000001" customHeight="1">
      <c r="B37" s="106" t="s">
        <v>506</v>
      </c>
      <c r="C37" s="107"/>
      <c r="D37" s="108"/>
      <c r="E37" s="540"/>
      <c r="F37" s="541"/>
      <c r="G37" s="541"/>
      <c r="H37" s="545" t="s">
        <v>507</v>
      </c>
      <c r="I37" s="546"/>
      <c r="J37" s="547"/>
      <c r="K37" s="548"/>
      <c r="L37" s="549"/>
      <c r="M37" s="106" t="s">
        <v>506</v>
      </c>
      <c r="N37" s="107"/>
      <c r="O37" s="108"/>
      <c r="P37" s="540"/>
      <c r="Q37" s="541"/>
      <c r="R37" s="541"/>
      <c r="S37" s="545" t="s">
        <v>507</v>
      </c>
      <c r="T37" s="546"/>
      <c r="U37" s="547"/>
      <c r="V37" s="548"/>
      <c r="W37" s="549"/>
    </row>
    <row r="38" spans="2:23" s="1" customFormat="1" ht="17.100000000000001" customHeight="1">
      <c r="B38" s="94" t="s">
        <v>508</v>
      </c>
      <c r="C38" s="95"/>
      <c r="D38" s="550"/>
      <c r="E38" s="551"/>
      <c r="F38" s="551"/>
      <c r="G38" s="551"/>
      <c r="H38" s="551"/>
      <c r="I38" s="551"/>
      <c r="J38" s="551"/>
      <c r="K38" s="551"/>
      <c r="L38" s="552"/>
      <c r="M38" s="94" t="s">
        <v>508</v>
      </c>
      <c r="N38" s="95"/>
      <c r="O38" s="550"/>
      <c r="P38" s="551"/>
      <c r="Q38" s="551"/>
      <c r="R38" s="551"/>
      <c r="S38" s="551"/>
      <c r="T38" s="551"/>
      <c r="U38" s="551"/>
      <c r="V38" s="551"/>
      <c r="W38" s="552"/>
    </row>
    <row r="39" spans="2:23" ht="15" customHeight="1">
      <c r="B39" s="3"/>
      <c r="C39" s="556" t="s">
        <v>510</v>
      </c>
      <c r="D39" s="557"/>
      <c r="E39" s="557"/>
      <c r="F39" s="557"/>
      <c r="G39" s="557"/>
      <c r="H39" s="557"/>
      <c r="I39" s="557"/>
      <c r="J39" s="557"/>
      <c r="K39" s="557"/>
      <c r="L39" s="557"/>
      <c r="M39" s="3"/>
      <c r="N39" s="558" t="s">
        <v>511</v>
      </c>
      <c r="O39" s="3"/>
      <c r="P39" s="3"/>
      <c r="Q39" s="3"/>
      <c r="R39" s="3"/>
      <c r="S39" s="3"/>
      <c r="T39" s="3"/>
      <c r="U39" s="3"/>
      <c r="V39" s="3"/>
      <c r="W39" s="3"/>
    </row>
    <row r="40" spans="2:23" ht="15" customHeight="1">
      <c r="B40" s="3"/>
      <c r="C40" s="559"/>
      <c r="D40" s="559"/>
      <c r="E40" s="559"/>
      <c r="F40" s="559"/>
      <c r="G40" s="559"/>
      <c r="H40" s="559"/>
      <c r="I40" s="559"/>
      <c r="J40" s="559"/>
      <c r="K40" s="559"/>
      <c r="L40" s="559"/>
      <c r="M40" s="3"/>
      <c r="N40" s="558" t="s">
        <v>512</v>
      </c>
      <c r="O40" s="3"/>
      <c r="P40" s="3"/>
      <c r="Q40" s="3"/>
      <c r="R40" s="3"/>
      <c r="S40" s="3"/>
      <c r="T40" s="3"/>
      <c r="U40" s="3"/>
      <c r="V40" s="3"/>
      <c r="W40" s="3"/>
    </row>
    <row r="41" spans="2:23" ht="15" customHeight="1">
      <c r="C41" s="558" t="s">
        <v>513</v>
      </c>
      <c r="N41" s="67" t="s">
        <v>514</v>
      </c>
      <c r="O41" s="560"/>
      <c r="P41" s="560"/>
      <c r="Q41" s="560"/>
      <c r="R41" s="560"/>
      <c r="S41" s="560"/>
      <c r="T41" s="560"/>
      <c r="U41" s="560"/>
      <c r="V41" s="560"/>
    </row>
    <row r="42" spans="2:23" ht="15" customHeight="1">
      <c r="C42" s="558" t="s">
        <v>515</v>
      </c>
      <c r="N42" s="67" t="s">
        <v>516</v>
      </c>
      <c r="O42" s="560"/>
      <c r="P42" s="560"/>
      <c r="Q42" s="560"/>
      <c r="R42" s="560"/>
      <c r="S42" s="560"/>
      <c r="T42" s="560"/>
      <c r="U42" s="560"/>
      <c r="V42" s="560"/>
    </row>
    <row r="43" spans="2:23">
      <c r="C43" s="67" t="s">
        <v>517</v>
      </c>
      <c r="N43" s="67" t="s">
        <v>518</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9F2EDAE6-19D5-45AA-9A47-5ECA1C8D62E2}">
      <formula1>INDIRECT(D13)</formula1>
    </dataValidation>
    <dataValidation type="list" allowBlank="1" showInputMessage="1" showErrorMessage="1" sqref="D28:E29 D11:E12 O11:P12 O28:P29" xr:uid="{E8F8687A-4856-47B3-842F-6F52BAE84FC6}">
      <formula1>INDIRECT(D9)</formula1>
    </dataValidation>
    <dataValidation type="list" allowBlank="1" showInputMessage="1" showErrorMessage="1" sqref="E32:E33 E15:E16 P32:P33 P15:P16" xr:uid="{FFEA8E8A-F4F8-42DE-953C-9BFDAE440022}">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254E1-443D-4ECE-B8E8-98050B742E1A}">
  <dimension ref="B1:Y43"/>
  <sheetViews>
    <sheetView showGridLines="0" showZeros="0" view="pageBreakPreview" zoomScale="85" zoomScaleNormal="100" zoomScaleSheetLayoutView="85"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83" t="s">
        <v>489</v>
      </c>
      <c r="C2" s="283"/>
      <c r="D2" s="283"/>
      <c r="E2" s="283"/>
      <c r="F2" s="283"/>
      <c r="G2" s="283"/>
      <c r="H2" s="283"/>
      <c r="I2" s="283"/>
      <c r="J2" s="283"/>
      <c r="K2" s="283"/>
      <c r="L2" s="283"/>
      <c r="M2" s="283"/>
      <c r="N2" s="283"/>
      <c r="O2" s="283"/>
      <c r="P2" s="283"/>
      <c r="Q2" s="283"/>
      <c r="R2" s="283"/>
      <c r="S2" s="283"/>
      <c r="T2" s="283"/>
      <c r="U2" s="283"/>
      <c r="V2" s="283"/>
      <c r="W2" s="283"/>
      <c r="Y2" s="326" t="s">
        <v>318</v>
      </c>
    </row>
    <row r="3" spans="2:25" s="1" customFormat="1" ht="20.100000000000001" customHeight="1">
      <c r="B3" s="501" t="s">
        <v>8</v>
      </c>
      <c r="C3" s="501"/>
      <c r="D3" s="502" t="s">
        <v>292</v>
      </c>
      <c r="E3" s="502"/>
      <c r="F3" s="502"/>
      <c r="G3" s="502"/>
      <c r="H3" s="287" t="s">
        <v>9</v>
      </c>
      <c r="I3" s="287"/>
      <c r="J3" s="503" t="s">
        <v>294</v>
      </c>
      <c r="K3" s="503"/>
      <c r="L3" s="503"/>
      <c r="M3" s="118" t="s">
        <v>490</v>
      </c>
      <c r="N3" s="118"/>
      <c r="O3" s="118"/>
      <c r="P3" s="473" t="s">
        <v>310</v>
      </c>
      <c r="Q3" s="473"/>
      <c r="R3" s="473"/>
      <c r="S3" s="91" t="s">
        <v>375</v>
      </c>
      <c r="T3" s="93"/>
      <c r="U3" s="504">
        <v>44861</v>
      </c>
      <c r="V3" s="505"/>
      <c r="W3" s="506"/>
      <c r="Y3" s="326" t="s">
        <v>323</v>
      </c>
    </row>
    <row r="4" spans="2:25" s="1" customFormat="1" ht="20.100000000000001" customHeight="1">
      <c r="B4" s="507" t="s">
        <v>0</v>
      </c>
      <c r="C4" s="507"/>
      <c r="D4" s="508" t="s">
        <v>293</v>
      </c>
      <c r="E4" s="508"/>
      <c r="F4" s="508"/>
      <c r="G4" s="508"/>
      <c r="H4" s="309" t="s">
        <v>1</v>
      </c>
      <c r="I4" s="309"/>
      <c r="J4" s="503" t="s">
        <v>295</v>
      </c>
      <c r="K4" s="503"/>
      <c r="L4" s="503"/>
      <c r="M4" s="118" t="s">
        <v>491</v>
      </c>
      <c r="N4" s="118"/>
      <c r="O4" s="118"/>
      <c r="P4" s="473" t="s">
        <v>334</v>
      </c>
      <c r="Q4" s="473"/>
      <c r="R4" s="473"/>
      <c r="S4" s="338"/>
      <c r="T4" s="339"/>
      <c r="U4" s="509"/>
      <c r="V4" s="510"/>
      <c r="W4" s="511"/>
      <c r="Y4" s="326" t="s">
        <v>327</v>
      </c>
    </row>
    <row r="5" spans="2:25" s="1" customFormat="1" ht="20.100000000000001" customHeight="1">
      <c r="B5" s="362" t="s">
        <v>492</v>
      </c>
      <c r="C5" s="359" t="s">
        <v>493</v>
      </c>
      <c r="D5" s="512">
        <v>28</v>
      </c>
      <c r="E5" s="513"/>
      <c r="F5" s="514"/>
      <c r="G5" s="515"/>
      <c r="H5" s="515"/>
      <c r="I5" s="515"/>
      <c r="J5" s="515"/>
      <c r="K5" s="515"/>
      <c r="L5" s="515"/>
      <c r="M5" s="294" t="s">
        <v>492</v>
      </c>
      <c r="N5" s="347" t="s">
        <v>493</v>
      </c>
      <c r="O5" s="512"/>
      <c r="P5" s="513"/>
      <c r="Q5" s="516"/>
      <c r="R5" s="517"/>
      <c r="S5" s="517"/>
      <c r="T5" s="517"/>
      <c r="U5" s="517"/>
      <c r="V5" s="517"/>
      <c r="W5" s="518"/>
      <c r="Y5" s="326" t="s">
        <v>331</v>
      </c>
    </row>
    <row r="6" spans="2:25" s="1" customFormat="1" ht="20.100000000000001" customHeight="1">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c r="B7" s="362"/>
      <c r="C7" s="347" t="s">
        <v>494</v>
      </c>
      <c r="D7" s="522">
        <v>1</v>
      </c>
      <c r="E7" s="523"/>
      <c r="F7" s="514"/>
      <c r="G7" s="515"/>
      <c r="H7" s="515"/>
      <c r="I7" s="515"/>
      <c r="J7" s="515"/>
      <c r="K7" s="515"/>
      <c r="L7" s="515"/>
      <c r="M7" s="362"/>
      <c r="N7" s="347" t="s">
        <v>494</v>
      </c>
      <c r="O7" s="522"/>
      <c r="P7" s="523"/>
      <c r="Q7" s="514"/>
      <c r="R7" s="515"/>
      <c r="S7" s="515"/>
      <c r="T7" s="515"/>
      <c r="U7" s="515"/>
      <c r="V7" s="515"/>
      <c r="W7" s="521"/>
    </row>
    <row r="8" spans="2:25" s="1" customFormat="1" ht="20.100000000000001" customHeight="1">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c r="B9" s="346" t="s">
        <v>495</v>
      </c>
      <c r="C9" s="346" t="s">
        <v>496</v>
      </c>
      <c r="D9" s="526" t="s">
        <v>281</v>
      </c>
      <c r="E9" s="527"/>
      <c r="F9" s="514"/>
      <c r="G9" s="515"/>
      <c r="H9" s="515"/>
      <c r="I9" s="515"/>
      <c r="J9" s="515"/>
      <c r="K9" s="515"/>
      <c r="L9" s="515"/>
      <c r="M9" s="346" t="s">
        <v>495</v>
      </c>
      <c r="N9" s="346" t="s">
        <v>496</v>
      </c>
      <c r="O9" s="526"/>
      <c r="P9" s="527"/>
      <c r="Q9" s="514"/>
      <c r="R9" s="515"/>
      <c r="S9" s="515"/>
      <c r="T9" s="515"/>
      <c r="U9" s="515"/>
      <c r="V9" s="515"/>
      <c r="W9" s="521"/>
    </row>
    <row r="10" spans="2:25" s="1" customFormat="1" ht="17.100000000000001" customHeight="1">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c r="B11" s="346"/>
      <c r="C11" s="346" t="s">
        <v>497</v>
      </c>
      <c r="D11" s="526" t="s">
        <v>248</v>
      </c>
      <c r="E11" s="527"/>
      <c r="F11" s="514"/>
      <c r="G11" s="515"/>
      <c r="H11" s="515"/>
      <c r="I11" s="515"/>
      <c r="J11" s="515"/>
      <c r="K11" s="515"/>
      <c r="L11" s="515"/>
      <c r="M11" s="346"/>
      <c r="N11" s="346" t="s">
        <v>497</v>
      </c>
      <c r="O11" s="526"/>
      <c r="P11" s="527"/>
      <c r="Q11" s="514"/>
      <c r="R11" s="515"/>
      <c r="S11" s="515"/>
      <c r="T11" s="515"/>
      <c r="U11" s="515"/>
      <c r="V11" s="515"/>
      <c r="W11" s="521"/>
    </row>
    <row r="12" spans="2:25" s="1" customFormat="1" ht="17.100000000000001" customHeight="1">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c r="B13" s="106" t="s">
        <v>498</v>
      </c>
      <c r="C13" s="108"/>
      <c r="D13" s="530" t="s">
        <v>143</v>
      </c>
      <c r="E13" s="531"/>
      <c r="F13" s="514"/>
      <c r="G13" s="515"/>
      <c r="H13" s="515"/>
      <c r="I13" s="515"/>
      <c r="J13" s="515"/>
      <c r="K13" s="515"/>
      <c r="L13" s="515"/>
      <c r="M13" s="106" t="s">
        <v>498</v>
      </c>
      <c r="N13" s="108"/>
      <c r="O13" s="530"/>
      <c r="P13" s="531"/>
      <c r="Q13" s="514"/>
      <c r="R13" s="515"/>
      <c r="S13" s="515"/>
      <c r="T13" s="515"/>
      <c r="U13" s="515"/>
      <c r="V13" s="515"/>
      <c r="W13" s="521"/>
    </row>
    <row r="14" spans="2:25" s="1" customFormat="1" ht="17.100000000000001" customHeight="1">
      <c r="B14" s="106" t="s">
        <v>499</v>
      </c>
      <c r="C14" s="108"/>
      <c r="D14" s="530" t="s">
        <v>147</v>
      </c>
      <c r="E14" s="531"/>
      <c r="F14" s="514"/>
      <c r="G14" s="515"/>
      <c r="H14" s="515"/>
      <c r="I14" s="515"/>
      <c r="J14" s="515"/>
      <c r="K14" s="515"/>
      <c r="L14" s="515"/>
      <c r="M14" s="106" t="s">
        <v>499</v>
      </c>
      <c r="N14" s="108"/>
      <c r="O14" s="530"/>
      <c r="P14" s="531"/>
      <c r="Q14" s="514"/>
      <c r="R14" s="515"/>
      <c r="S14" s="515"/>
      <c r="T14" s="515"/>
      <c r="U14" s="515"/>
      <c r="V14" s="515"/>
      <c r="W14" s="521"/>
    </row>
    <row r="15" spans="2:25" s="1" customFormat="1" ht="17.100000000000001" customHeight="1">
      <c r="B15" s="91" t="s">
        <v>500</v>
      </c>
      <c r="C15" s="532" t="s">
        <v>400</v>
      </c>
      <c r="D15" s="533"/>
      <c r="E15" s="534" t="s">
        <v>291</v>
      </c>
      <c r="F15" s="514"/>
      <c r="G15" s="515"/>
      <c r="H15" s="515"/>
      <c r="I15" s="515"/>
      <c r="J15" s="515"/>
      <c r="K15" s="515"/>
      <c r="L15" s="515"/>
      <c r="M15" s="91" t="s">
        <v>500</v>
      </c>
      <c r="N15" s="532" t="s">
        <v>400</v>
      </c>
      <c r="O15" s="533"/>
      <c r="P15" s="534"/>
      <c r="Q15" s="514"/>
      <c r="R15" s="515"/>
      <c r="S15" s="515"/>
      <c r="T15" s="515"/>
      <c r="U15" s="515"/>
      <c r="V15" s="515"/>
      <c r="W15" s="521"/>
    </row>
    <row r="16" spans="2:25" s="1" customFormat="1" ht="17.100000000000001" customHeight="1">
      <c r="B16" s="94"/>
      <c r="C16" s="532" t="s">
        <v>401</v>
      </c>
      <c r="D16" s="533"/>
      <c r="E16" s="71" t="s">
        <v>323</v>
      </c>
      <c r="F16" s="535"/>
      <c r="G16" s="536"/>
      <c r="H16" s="536"/>
      <c r="I16" s="536"/>
      <c r="J16" s="536"/>
      <c r="K16" s="536"/>
      <c r="L16" s="536"/>
      <c r="M16" s="94"/>
      <c r="N16" s="532" t="s">
        <v>401</v>
      </c>
      <c r="O16" s="533"/>
      <c r="P16" s="71"/>
      <c r="Q16" s="535"/>
      <c r="R16" s="536"/>
      <c r="S16" s="536"/>
      <c r="T16" s="536"/>
      <c r="U16" s="536"/>
      <c r="V16" s="536"/>
      <c r="W16" s="537"/>
    </row>
    <row r="17" spans="2:23" s="1" customFormat="1" ht="17.100000000000001" customHeight="1">
      <c r="B17" s="106" t="s">
        <v>391</v>
      </c>
      <c r="C17" s="107"/>
      <c r="D17" s="108"/>
      <c r="E17" s="83" t="s">
        <v>575</v>
      </c>
      <c r="F17" s="538"/>
      <c r="G17" s="538"/>
      <c r="H17" s="538"/>
      <c r="I17" s="538"/>
      <c r="J17" s="538"/>
      <c r="K17" s="538"/>
      <c r="L17" s="539"/>
      <c r="M17" s="106" t="s">
        <v>391</v>
      </c>
      <c r="N17" s="107"/>
      <c r="O17" s="108"/>
      <c r="P17" s="83"/>
      <c r="Q17" s="538"/>
      <c r="R17" s="538"/>
      <c r="S17" s="538"/>
      <c r="T17" s="538"/>
      <c r="U17" s="538"/>
      <c r="V17" s="538"/>
      <c r="W17" s="539"/>
    </row>
    <row r="18" spans="2:23" s="1" customFormat="1" ht="17.100000000000001" customHeight="1">
      <c r="B18" s="106" t="s">
        <v>502</v>
      </c>
      <c r="C18" s="107"/>
      <c r="D18" s="108"/>
      <c r="E18" s="540" t="s">
        <v>576</v>
      </c>
      <c r="F18" s="541"/>
      <c r="G18" s="541"/>
      <c r="H18" s="541"/>
      <c r="I18" s="541"/>
      <c r="J18" s="541"/>
      <c r="K18" s="541"/>
      <c r="L18" s="542"/>
      <c r="M18" s="106" t="s">
        <v>502</v>
      </c>
      <c r="N18" s="107"/>
      <c r="O18" s="108"/>
      <c r="P18" s="540"/>
      <c r="Q18" s="541"/>
      <c r="R18" s="541"/>
      <c r="S18" s="541"/>
      <c r="T18" s="541"/>
      <c r="U18" s="541"/>
      <c r="V18" s="541"/>
      <c r="W18" s="542"/>
    </row>
    <row r="19" spans="2:23" s="1" customFormat="1" ht="17.100000000000001" customHeight="1">
      <c r="B19" s="106" t="s">
        <v>504</v>
      </c>
      <c r="C19" s="107"/>
      <c r="D19" s="108"/>
      <c r="E19" s="540" t="s">
        <v>505</v>
      </c>
      <c r="F19" s="541"/>
      <c r="G19" s="541"/>
      <c r="H19" s="543"/>
      <c r="I19" s="543"/>
      <c r="J19" s="543"/>
      <c r="K19" s="543"/>
      <c r="L19" s="544"/>
      <c r="M19" s="106" t="s">
        <v>504</v>
      </c>
      <c r="N19" s="107"/>
      <c r="O19" s="108"/>
      <c r="P19" s="540"/>
      <c r="Q19" s="541"/>
      <c r="R19" s="541"/>
      <c r="S19" s="543"/>
      <c r="T19" s="543"/>
      <c r="U19" s="543"/>
      <c r="V19" s="543"/>
      <c r="W19" s="544"/>
    </row>
    <row r="20" spans="2:23" s="1" customFormat="1" ht="17.100000000000001" customHeight="1">
      <c r="B20" s="106" t="s">
        <v>506</v>
      </c>
      <c r="C20" s="107"/>
      <c r="D20" s="108"/>
      <c r="E20" s="540" t="s">
        <v>324</v>
      </c>
      <c r="F20" s="541"/>
      <c r="G20" s="541"/>
      <c r="H20" s="545" t="s">
        <v>507</v>
      </c>
      <c r="I20" s="546"/>
      <c r="J20" s="547" t="s">
        <v>505</v>
      </c>
      <c r="K20" s="548"/>
      <c r="L20" s="549"/>
      <c r="M20" s="106" t="s">
        <v>506</v>
      </c>
      <c r="N20" s="107"/>
      <c r="O20" s="108"/>
      <c r="P20" s="540"/>
      <c r="Q20" s="541"/>
      <c r="R20" s="541"/>
      <c r="S20" s="545" t="s">
        <v>507</v>
      </c>
      <c r="T20" s="546"/>
      <c r="U20" s="547"/>
      <c r="V20" s="548"/>
      <c r="W20" s="549"/>
    </row>
    <row r="21" spans="2:23" s="1" customFormat="1" ht="17.100000000000001" customHeight="1">
      <c r="B21" s="106" t="s">
        <v>508</v>
      </c>
      <c r="C21" s="107"/>
      <c r="D21" s="550" t="s">
        <v>577</v>
      </c>
      <c r="E21" s="551"/>
      <c r="F21" s="551"/>
      <c r="G21" s="551"/>
      <c r="H21" s="551"/>
      <c r="I21" s="551"/>
      <c r="J21" s="551"/>
      <c r="K21" s="551"/>
      <c r="L21" s="552"/>
      <c r="M21" s="553" t="s">
        <v>508</v>
      </c>
      <c r="N21" s="554"/>
      <c r="O21" s="550"/>
      <c r="P21" s="551"/>
      <c r="Q21" s="551"/>
      <c r="R21" s="551"/>
      <c r="S21" s="551"/>
      <c r="T21" s="551"/>
      <c r="U21" s="551"/>
      <c r="V21" s="551"/>
      <c r="W21" s="552"/>
    </row>
    <row r="22" spans="2:23" s="1" customFormat="1" ht="20.100000000000001" customHeight="1">
      <c r="B22" s="362" t="s">
        <v>492</v>
      </c>
      <c r="C22" s="359" t="s">
        <v>493</v>
      </c>
      <c r="D22" s="512"/>
      <c r="E22" s="513"/>
      <c r="F22" s="514"/>
      <c r="G22" s="515"/>
      <c r="H22" s="515"/>
      <c r="I22" s="515"/>
      <c r="J22" s="515"/>
      <c r="K22" s="515"/>
      <c r="L22" s="515"/>
      <c r="M22" s="362" t="s">
        <v>492</v>
      </c>
      <c r="N22" s="359" t="s">
        <v>493</v>
      </c>
      <c r="O22" s="512"/>
      <c r="P22" s="513"/>
      <c r="Q22" s="514"/>
      <c r="R22" s="515"/>
      <c r="S22" s="515"/>
      <c r="T22" s="515"/>
      <c r="U22" s="515"/>
      <c r="V22" s="515"/>
      <c r="W22" s="521"/>
    </row>
    <row r="23" spans="2:23" s="1" customFormat="1" ht="20.100000000000001" customHeight="1">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c r="B24" s="362"/>
      <c r="C24" s="347" t="s">
        <v>494</v>
      </c>
      <c r="D24" s="522"/>
      <c r="E24" s="523"/>
      <c r="F24" s="514"/>
      <c r="G24" s="515"/>
      <c r="H24" s="515"/>
      <c r="I24" s="515"/>
      <c r="J24" s="515"/>
      <c r="K24" s="515"/>
      <c r="L24" s="515"/>
      <c r="M24" s="362"/>
      <c r="N24" s="347" t="s">
        <v>494</v>
      </c>
      <c r="O24" s="522"/>
      <c r="P24" s="523"/>
      <c r="Q24" s="514"/>
      <c r="R24" s="515"/>
      <c r="S24" s="515"/>
      <c r="T24" s="515"/>
      <c r="U24" s="515"/>
      <c r="V24" s="515"/>
      <c r="W24" s="521"/>
    </row>
    <row r="25" spans="2:23" s="1" customFormat="1" ht="20.100000000000001" customHeight="1">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c r="B26" s="346" t="s">
        <v>495</v>
      </c>
      <c r="C26" s="346" t="s">
        <v>496</v>
      </c>
      <c r="D26" s="526"/>
      <c r="E26" s="527"/>
      <c r="F26" s="514"/>
      <c r="G26" s="515"/>
      <c r="H26" s="515"/>
      <c r="I26" s="515"/>
      <c r="J26" s="515"/>
      <c r="K26" s="515"/>
      <c r="L26" s="515"/>
      <c r="M26" s="346" t="s">
        <v>495</v>
      </c>
      <c r="N26" s="346" t="s">
        <v>496</v>
      </c>
      <c r="O26" s="526"/>
      <c r="P26" s="527"/>
      <c r="Q26" s="514"/>
      <c r="R26" s="515"/>
      <c r="S26" s="515"/>
      <c r="T26" s="515"/>
      <c r="U26" s="515"/>
      <c r="V26" s="515"/>
      <c r="W26" s="521"/>
    </row>
    <row r="27" spans="2:23" s="1" customFormat="1" ht="17.100000000000001" customHeight="1">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c r="B28" s="346"/>
      <c r="C28" s="346" t="s">
        <v>497</v>
      </c>
      <c r="D28" s="526"/>
      <c r="E28" s="527"/>
      <c r="F28" s="514"/>
      <c r="G28" s="515"/>
      <c r="H28" s="515"/>
      <c r="I28" s="515"/>
      <c r="J28" s="515"/>
      <c r="K28" s="515"/>
      <c r="L28" s="515"/>
      <c r="M28" s="346"/>
      <c r="N28" s="346" t="s">
        <v>497</v>
      </c>
      <c r="O28" s="526"/>
      <c r="P28" s="527"/>
      <c r="Q28" s="514"/>
      <c r="R28" s="515"/>
      <c r="S28" s="515"/>
      <c r="T28" s="515"/>
      <c r="U28" s="515"/>
      <c r="V28" s="515"/>
      <c r="W28" s="521"/>
    </row>
    <row r="29" spans="2:23" s="1" customFormat="1" ht="17.100000000000001" customHeight="1">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c r="B30" s="106" t="s">
        <v>498</v>
      </c>
      <c r="C30" s="108"/>
      <c r="D30" s="530"/>
      <c r="E30" s="531"/>
      <c r="F30" s="514"/>
      <c r="G30" s="515"/>
      <c r="H30" s="515"/>
      <c r="I30" s="515"/>
      <c r="J30" s="515"/>
      <c r="K30" s="515"/>
      <c r="L30" s="515"/>
      <c r="M30" s="106" t="s">
        <v>498</v>
      </c>
      <c r="N30" s="108"/>
      <c r="O30" s="530"/>
      <c r="P30" s="531"/>
      <c r="Q30" s="514"/>
      <c r="R30" s="515"/>
      <c r="S30" s="515"/>
      <c r="T30" s="515"/>
      <c r="U30" s="515"/>
      <c r="V30" s="515"/>
      <c r="W30" s="521"/>
    </row>
    <row r="31" spans="2:23" s="1" customFormat="1" ht="17.100000000000001" customHeight="1">
      <c r="B31" s="106" t="s">
        <v>499</v>
      </c>
      <c r="C31" s="108"/>
      <c r="D31" s="530"/>
      <c r="E31" s="531"/>
      <c r="F31" s="514"/>
      <c r="G31" s="515"/>
      <c r="H31" s="515"/>
      <c r="I31" s="515"/>
      <c r="J31" s="515"/>
      <c r="K31" s="515"/>
      <c r="L31" s="515"/>
      <c r="M31" s="106" t="s">
        <v>499</v>
      </c>
      <c r="N31" s="108"/>
      <c r="O31" s="530"/>
      <c r="P31" s="531"/>
      <c r="Q31" s="514"/>
      <c r="R31" s="515"/>
      <c r="S31" s="515"/>
      <c r="T31" s="515"/>
      <c r="U31" s="515"/>
      <c r="V31" s="515"/>
      <c r="W31" s="521"/>
    </row>
    <row r="32" spans="2:23" s="1" customFormat="1" ht="17.100000000000001" customHeight="1">
      <c r="B32" s="91" t="s">
        <v>500</v>
      </c>
      <c r="C32" s="532" t="s">
        <v>400</v>
      </c>
      <c r="D32" s="533"/>
      <c r="E32" s="534"/>
      <c r="F32" s="514"/>
      <c r="G32" s="515"/>
      <c r="H32" s="515"/>
      <c r="I32" s="515"/>
      <c r="J32" s="515"/>
      <c r="K32" s="515"/>
      <c r="L32" s="515"/>
      <c r="M32" s="91" t="s">
        <v>500</v>
      </c>
      <c r="N32" s="532" t="s">
        <v>400</v>
      </c>
      <c r="O32" s="533"/>
      <c r="P32" s="71"/>
      <c r="Q32" s="514"/>
      <c r="R32" s="515"/>
      <c r="S32" s="515"/>
      <c r="T32" s="515"/>
      <c r="U32" s="515"/>
      <c r="V32" s="515"/>
      <c r="W32" s="521"/>
    </row>
    <row r="33" spans="2:23" s="1" customFormat="1" ht="17.100000000000001" customHeight="1">
      <c r="B33" s="94"/>
      <c r="C33" s="532" t="s">
        <v>401</v>
      </c>
      <c r="D33" s="533"/>
      <c r="E33" s="71"/>
      <c r="F33" s="535"/>
      <c r="G33" s="536"/>
      <c r="H33" s="536"/>
      <c r="I33" s="536"/>
      <c r="J33" s="536"/>
      <c r="K33" s="536"/>
      <c r="L33" s="536"/>
      <c r="M33" s="94"/>
      <c r="N33" s="532" t="s">
        <v>401</v>
      </c>
      <c r="O33" s="533"/>
      <c r="P33" s="555"/>
      <c r="Q33" s="535"/>
      <c r="R33" s="536"/>
      <c r="S33" s="536"/>
      <c r="T33" s="536"/>
      <c r="U33" s="536"/>
      <c r="V33" s="536"/>
      <c r="W33" s="537"/>
    </row>
    <row r="34" spans="2:23" s="1" customFormat="1" ht="17.100000000000001" customHeight="1">
      <c r="B34" s="106" t="s">
        <v>391</v>
      </c>
      <c r="C34" s="107"/>
      <c r="D34" s="108"/>
      <c r="E34" s="83"/>
      <c r="F34" s="538"/>
      <c r="G34" s="538"/>
      <c r="H34" s="538"/>
      <c r="I34" s="538"/>
      <c r="J34" s="538"/>
      <c r="K34" s="538"/>
      <c r="L34" s="539"/>
      <c r="M34" s="106" t="s">
        <v>391</v>
      </c>
      <c r="N34" s="107"/>
      <c r="O34" s="108"/>
      <c r="P34" s="83"/>
      <c r="Q34" s="538"/>
      <c r="R34" s="538"/>
      <c r="S34" s="538"/>
      <c r="T34" s="538"/>
      <c r="U34" s="538"/>
      <c r="V34" s="538"/>
      <c r="W34" s="539"/>
    </row>
    <row r="35" spans="2:23" s="1" customFormat="1" ht="17.100000000000001" customHeight="1">
      <c r="B35" s="106" t="s">
        <v>502</v>
      </c>
      <c r="C35" s="107"/>
      <c r="D35" s="108"/>
      <c r="E35" s="540"/>
      <c r="F35" s="541"/>
      <c r="G35" s="541"/>
      <c r="H35" s="541"/>
      <c r="I35" s="541"/>
      <c r="J35" s="541"/>
      <c r="K35" s="541"/>
      <c r="L35" s="542"/>
      <c r="M35" s="106" t="s">
        <v>502</v>
      </c>
      <c r="N35" s="107"/>
      <c r="O35" s="108"/>
      <c r="P35" s="540"/>
      <c r="Q35" s="541"/>
      <c r="R35" s="541"/>
      <c r="S35" s="541"/>
      <c r="T35" s="541"/>
      <c r="U35" s="541"/>
      <c r="V35" s="541"/>
      <c r="W35" s="542"/>
    </row>
    <row r="36" spans="2:23" s="1" customFormat="1" ht="17.100000000000001" customHeight="1">
      <c r="B36" s="106" t="s">
        <v>504</v>
      </c>
      <c r="C36" s="107"/>
      <c r="D36" s="108"/>
      <c r="E36" s="540"/>
      <c r="F36" s="541"/>
      <c r="G36" s="541"/>
      <c r="H36" s="543"/>
      <c r="I36" s="543"/>
      <c r="J36" s="543"/>
      <c r="K36" s="543"/>
      <c r="L36" s="544"/>
      <c r="M36" s="106" t="s">
        <v>504</v>
      </c>
      <c r="N36" s="107"/>
      <c r="O36" s="108"/>
      <c r="P36" s="540"/>
      <c r="Q36" s="541"/>
      <c r="R36" s="541"/>
      <c r="S36" s="543"/>
      <c r="T36" s="543"/>
      <c r="U36" s="543"/>
      <c r="V36" s="543"/>
      <c r="W36" s="544"/>
    </row>
    <row r="37" spans="2:23" s="1" customFormat="1" ht="17.100000000000001" customHeight="1">
      <c r="B37" s="106" t="s">
        <v>506</v>
      </c>
      <c r="C37" s="107"/>
      <c r="D37" s="108"/>
      <c r="E37" s="540"/>
      <c r="F37" s="541"/>
      <c r="G37" s="541"/>
      <c r="H37" s="545" t="s">
        <v>507</v>
      </c>
      <c r="I37" s="546"/>
      <c r="J37" s="547"/>
      <c r="K37" s="548"/>
      <c r="L37" s="549"/>
      <c r="M37" s="106" t="s">
        <v>506</v>
      </c>
      <c r="N37" s="107"/>
      <c r="O37" s="108"/>
      <c r="P37" s="540"/>
      <c r="Q37" s="541"/>
      <c r="R37" s="541"/>
      <c r="S37" s="545" t="s">
        <v>507</v>
      </c>
      <c r="T37" s="546"/>
      <c r="U37" s="547"/>
      <c r="V37" s="548"/>
      <c r="W37" s="549"/>
    </row>
    <row r="38" spans="2:23" s="1" customFormat="1" ht="17.100000000000001" customHeight="1">
      <c r="B38" s="94" t="s">
        <v>508</v>
      </c>
      <c r="C38" s="95"/>
      <c r="D38" s="550"/>
      <c r="E38" s="551"/>
      <c r="F38" s="551"/>
      <c r="G38" s="551"/>
      <c r="H38" s="551"/>
      <c r="I38" s="551"/>
      <c r="J38" s="551"/>
      <c r="K38" s="551"/>
      <c r="L38" s="552"/>
      <c r="M38" s="94" t="s">
        <v>508</v>
      </c>
      <c r="N38" s="95"/>
      <c r="O38" s="550"/>
      <c r="P38" s="551"/>
      <c r="Q38" s="551"/>
      <c r="R38" s="551"/>
      <c r="S38" s="551"/>
      <c r="T38" s="551"/>
      <c r="U38" s="551"/>
      <c r="V38" s="551"/>
      <c r="W38" s="552"/>
    </row>
    <row r="39" spans="2:23" ht="15" customHeight="1">
      <c r="B39" s="3"/>
      <c r="C39" s="556" t="s">
        <v>510</v>
      </c>
      <c r="D39" s="557"/>
      <c r="E39" s="557"/>
      <c r="F39" s="557"/>
      <c r="G39" s="557"/>
      <c r="H39" s="557"/>
      <c r="I39" s="557"/>
      <c r="J39" s="557"/>
      <c r="K39" s="557"/>
      <c r="L39" s="557"/>
      <c r="M39" s="3"/>
      <c r="N39" s="558" t="s">
        <v>511</v>
      </c>
      <c r="O39" s="3"/>
      <c r="P39" s="3"/>
      <c r="Q39" s="3"/>
      <c r="R39" s="3"/>
      <c r="S39" s="3"/>
      <c r="T39" s="3"/>
      <c r="U39" s="3"/>
      <c r="V39" s="3"/>
      <c r="W39" s="3"/>
    </row>
    <row r="40" spans="2:23" ht="15" customHeight="1">
      <c r="B40" s="3"/>
      <c r="C40" s="559"/>
      <c r="D40" s="559"/>
      <c r="E40" s="559"/>
      <c r="F40" s="559"/>
      <c r="G40" s="559"/>
      <c r="H40" s="559"/>
      <c r="I40" s="559"/>
      <c r="J40" s="559"/>
      <c r="K40" s="559"/>
      <c r="L40" s="559"/>
      <c r="M40" s="3"/>
      <c r="N40" s="558" t="s">
        <v>512</v>
      </c>
      <c r="O40" s="3"/>
      <c r="P40" s="3"/>
      <c r="Q40" s="3"/>
      <c r="R40" s="3"/>
      <c r="S40" s="3"/>
      <c r="T40" s="3"/>
      <c r="U40" s="3"/>
      <c r="V40" s="3"/>
      <c r="W40" s="3"/>
    </row>
    <row r="41" spans="2:23" ht="15" customHeight="1">
      <c r="C41" s="558" t="s">
        <v>513</v>
      </c>
      <c r="N41" s="67" t="s">
        <v>514</v>
      </c>
      <c r="O41" s="560"/>
      <c r="P41" s="560"/>
      <c r="Q41" s="560"/>
      <c r="R41" s="560"/>
      <c r="S41" s="560"/>
      <c r="T41" s="560"/>
      <c r="U41" s="560"/>
      <c r="V41" s="560"/>
    </row>
    <row r="42" spans="2:23" ht="15" customHeight="1">
      <c r="C42" s="558" t="s">
        <v>515</v>
      </c>
      <c r="N42" s="67" t="s">
        <v>516</v>
      </c>
      <c r="O42" s="560"/>
      <c r="P42" s="560"/>
      <c r="Q42" s="560"/>
      <c r="R42" s="560"/>
      <c r="S42" s="560"/>
      <c r="T42" s="560"/>
      <c r="U42" s="560"/>
      <c r="V42" s="560"/>
    </row>
    <row r="43" spans="2:23">
      <c r="C43" s="67" t="s">
        <v>517</v>
      </c>
      <c r="N43" s="67" t="s">
        <v>518</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C8323966-0DFD-4003-9C94-D2A4BF2E1ADF}">
      <formula1>INDIRECT(D13)</formula1>
    </dataValidation>
    <dataValidation type="list" allowBlank="1" showInputMessage="1" showErrorMessage="1" sqref="D28:E29 D11:E12 O11:P12 O28:P29" xr:uid="{3E422BC3-E961-4BEF-AC36-90CB0671B5E4}">
      <formula1>INDIRECT(D9)</formula1>
    </dataValidation>
    <dataValidation type="list" allowBlank="1" showInputMessage="1" showErrorMessage="1" sqref="E32:E33 E15:E16 P32:P33 P15:P16" xr:uid="{9D030710-81B3-4F2E-AFE6-D857CBC95E02}">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93B85-A535-4203-B748-BCAB87ACD70A}">
  <dimension ref="B1:Z59"/>
  <sheetViews>
    <sheetView showGridLines="0" showZeros="0" view="pageBreakPreview" zoomScale="85" zoomScaleNormal="100" zoomScaleSheetLayoutView="85" workbookViewId="0"/>
  </sheetViews>
  <sheetFormatPr defaultColWidth="7.6640625" defaultRowHeight="28.05" customHeight="1"/>
  <cols>
    <col min="1" max="1" width="7" style="561" customWidth="1"/>
    <col min="2" max="2" width="7.33203125" style="561" customWidth="1"/>
    <col min="3" max="3" width="5.88671875" style="561" customWidth="1"/>
    <col min="4" max="6" width="6.88671875" style="561" customWidth="1"/>
    <col min="7" max="8" width="5.88671875" style="561" customWidth="1"/>
    <col min="9" max="9" width="8.88671875" style="561" customWidth="1"/>
    <col min="10" max="10" width="7.33203125" style="561" customWidth="1"/>
    <col min="11" max="11" width="5.88671875" style="561" customWidth="1"/>
    <col min="12" max="14" width="6.77734375" style="561" customWidth="1"/>
    <col min="15" max="16" width="5.88671875" style="561" customWidth="1"/>
    <col min="17" max="17" width="8.88671875" style="561" customWidth="1"/>
    <col min="18" max="18" width="7.33203125" style="561" customWidth="1"/>
    <col min="19" max="19" width="5.88671875" style="561" customWidth="1"/>
    <col min="20" max="22" width="6.77734375" style="561" customWidth="1"/>
    <col min="23" max="24" width="5.88671875" style="561" customWidth="1"/>
    <col min="25" max="25" width="8.88671875" style="561" customWidth="1"/>
    <col min="26" max="16384" width="7.6640625" style="561"/>
  </cols>
  <sheetData>
    <row r="1" spans="2:25" ht="9" customHeight="1"/>
    <row r="2" spans="2:25" ht="18" customHeight="1">
      <c r="B2" s="562" t="s">
        <v>578</v>
      </c>
      <c r="C2" s="563"/>
      <c r="D2" s="563"/>
      <c r="E2" s="563"/>
      <c r="F2" s="563"/>
      <c r="G2" s="563"/>
      <c r="H2" s="563"/>
      <c r="I2" s="563"/>
      <c r="J2" s="563"/>
      <c r="K2" s="563"/>
      <c r="L2" s="563"/>
      <c r="M2" s="563"/>
      <c r="N2" s="563"/>
      <c r="O2" s="563"/>
      <c r="P2" s="563"/>
      <c r="Q2" s="563"/>
      <c r="R2" s="563"/>
      <c r="S2" s="563"/>
      <c r="T2" s="563"/>
      <c r="U2" s="563"/>
      <c r="V2" s="563"/>
      <c r="W2" s="563"/>
      <c r="X2" s="563"/>
      <c r="Y2" s="563"/>
    </row>
    <row r="3" spans="2:25" ht="15" customHeight="1">
      <c r="B3" s="564" t="s">
        <v>579</v>
      </c>
      <c r="C3" s="564"/>
      <c r="D3" s="564"/>
      <c r="E3" s="565" t="s">
        <v>292</v>
      </c>
      <c r="F3" s="565"/>
      <c r="G3" s="565"/>
      <c r="H3" s="565"/>
      <c r="I3" s="566" t="s">
        <v>580</v>
      </c>
      <c r="J3" s="567"/>
      <c r="K3" s="568"/>
      <c r="L3" s="550" t="s">
        <v>294</v>
      </c>
      <c r="M3" s="551"/>
      <c r="N3" s="552"/>
      <c r="O3" s="569" t="s">
        <v>490</v>
      </c>
      <c r="P3" s="569"/>
      <c r="Q3" s="569"/>
      <c r="R3" s="530" t="s">
        <v>310</v>
      </c>
      <c r="S3" s="570"/>
      <c r="T3" s="531"/>
      <c r="U3" s="571" t="s">
        <v>581</v>
      </c>
      <c r="V3" s="572"/>
      <c r="W3" s="573">
        <v>44861</v>
      </c>
      <c r="X3" s="574"/>
      <c r="Y3" s="575"/>
    </row>
    <row r="4" spans="2:25" ht="15" customHeight="1">
      <c r="B4" s="576" t="s">
        <v>582</v>
      </c>
      <c r="C4" s="576"/>
      <c r="D4" s="576"/>
      <c r="E4" s="577" t="s">
        <v>293</v>
      </c>
      <c r="F4" s="577"/>
      <c r="G4" s="577"/>
      <c r="H4" s="577"/>
      <c r="I4" s="566" t="s">
        <v>583</v>
      </c>
      <c r="J4" s="567"/>
      <c r="K4" s="568"/>
      <c r="L4" s="550" t="s">
        <v>295</v>
      </c>
      <c r="M4" s="551"/>
      <c r="N4" s="552"/>
      <c r="O4" s="569" t="s">
        <v>491</v>
      </c>
      <c r="P4" s="569"/>
      <c r="Q4" s="569"/>
      <c r="R4" s="530" t="s">
        <v>334</v>
      </c>
      <c r="S4" s="570"/>
      <c r="T4" s="531"/>
      <c r="U4" s="578"/>
      <c r="V4" s="579"/>
      <c r="W4" s="417"/>
      <c r="X4" s="474"/>
      <c r="Y4" s="418"/>
    </row>
    <row r="5" spans="2:25" ht="15" customHeight="1">
      <c r="B5" s="566" t="s">
        <v>584</v>
      </c>
      <c r="C5" s="567"/>
      <c r="D5" s="568"/>
      <c r="E5" s="580"/>
      <c r="F5" s="566" t="s">
        <v>585</v>
      </c>
      <c r="G5" s="567"/>
      <c r="H5" s="568"/>
      <c r="I5" s="581"/>
      <c r="J5" s="566" t="s">
        <v>584</v>
      </c>
      <c r="K5" s="567"/>
      <c r="L5" s="568"/>
      <c r="M5" s="580"/>
      <c r="N5" s="566" t="s">
        <v>585</v>
      </c>
      <c r="O5" s="567"/>
      <c r="P5" s="568"/>
      <c r="Q5" s="581"/>
      <c r="R5" s="566" t="s">
        <v>584</v>
      </c>
      <c r="S5" s="567"/>
      <c r="T5" s="568"/>
      <c r="U5" s="580"/>
      <c r="V5" s="566" t="s">
        <v>585</v>
      </c>
      <c r="W5" s="567"/>
      <c r="X5" s="568"/>
      <c r="Y5" s="581"/>
    </row>
    <row r="6" spans="2:25" ht="15" customHeight="1">
      <c r="B6" s="566" t="s">
        <v>586</v>
      </c>
      <c r="C6" s="567"/>
      <c r="D6" s="582"/>
      <c r="E6" s="530"/>
      <c r="F6" s="531"/>
      <c r="G6" s="566" t="s">
        <v>587</v>
      </c>
      <c r="H6" s="568"/>
      <c r="I6" s="581"/>
      <c r="J6" s="566" t="s">
        <v>586</v>
      </c>
      <c r="K6" s="567"/>
      <c r="L6" s="582"/>
      <c r="M6" s="530"/>
      <c r="N6" s="531"/>
      <c r="O6" s="566" t="s">
        <v>587</v>
      </c>
      <c r="P6" s="568"/>
      <c r="Q6" s="581"/>
      <c r="R6" s="566" t="s">
        <v>586</v>
      </c>
      <c r="S6" s="567"/>
      <c r="T6" s="582"/>
      <c r="U6" s="530"/>
      <c r="V6" s="531"/>
      <c r="W6" s="566" t="s">
        <v>587</v>
      </c>
      <c r="X6" s="568"/>
      <c r="Y6" s="581"/>
    </row>
    <row r="7" spans="2:25" ht="15" customHeight="1">
      <c r="B7" s="566" t="s">
        <v>588</v>
      </c>
      <c r="C7" s="567"/>
      <c r="D7" s="530"/>
      <c r="E7" s="570"/>
      <c r="F7" s="570"/>
      <c r="G7" s="570"/>
      <c r="H7" s="570"/>
      <c r="I7" s="531"/>
      <c r="J7" s="566" t="s">
        <v>588</v>
      </c>
      <c r="K7" s="567"/>
      <c r="L7" s="530"/>
      <c r="M7" s="570"/>
      <c r="N7" s="570"/>
      <c r="O7" s="570"/>
      <c r="P7" s="570"/>
      <c r="Q7" s="531"/>
      <c r="R7" s="566" t="s">
        <v>588</v>
      </c>
      <c r="S7" s="567"/>
      <c r="T7" s="530"/>
      <c r="U7" s="570"/>
      <c r="V7" s="570"/>
      <c r="W7" s="570"/>
      <c r="X7" s="570"/>
      <c r="Y7" s="531"/>
    </row>
    <row r="8" spans="2:25" ht="15" customHeight="1">
      <c r="B8" s="583" t="s">
        <v>589</v>
      </c>
      <c r="C8" s="583"/>
      <c r="D8" s="581"/>
      <c r="E8" s="584" t="s">
        <v>590</v>
      </c>
      <c r="F8" s="585"/>
      <c r="G8" s="585"/>
      <c r="H8" s="585"/>
      <c r="I8" s="585"/>
      <c r="J8" s="583" t="s">
        <v>589</v>
      </c>
      <c r="K8" s="583"/>
      <c r="L8" s="581"/>
      <c r="M8" s="584" t="s">
        <v>590</v>
      </c>
      <c r="N8" s="585"/>
      <c r="O8" s="585"/>
      <c r="P8" s="585"/>
      <c r="Q8" s="585"/>
      <c r="R8" s="583" t="s">
        <v>589</v>
      </c>
      <c r="S8" s="583"/>
      <c r="T8" s="581"/>
      <c r="U8" s="584" t="s">
        <v>590</v>
      </c>
      <c r="V8" s="585"/>
      <c r="W8" s="585"/>
      <c r="X8" s="585"/>
      <c r="Y8" s="585"/>
    </row>
    <row r="9" spans="2:25" s="590" customFormat="1" ht="14.1" customHeight="1">
      <c r="B9" s="586"/>
      <c r="C9" s="586"/>
      <c r="D9" s="586"/>
      <c r="E9" s="586"/>
      <c r="F9" s="586"/>
      <c r="G9" s="586"/>
      <c r="H9" s="586"/>
      <c r="I9" s="586"/>
      <c r="J9" s="587"/>
      <c r="K9" s="587"/>
      <c r="L9" s="587"/>
      <c r="M9" s="587"/>
      <c r="N9" s="587"/>
      <c r="O9" s="587"/>
      <c r="P9" s="587"/>
      <c r="Q9" s="587"/>
      <c r="R9" s="588"/>
      <c r="S9" s="588"/>
      <c r="T9" s="588"/>
      <c r="U9" s="588"/>
      <c r="V9" s="588"/>
      <c r="W9" s="588"/>
      <c r="X9" s="588"/>
      <c r="Y9" s="589"/>
    </row>
    <row r="10" spans="2:25" s="590" customFormat="1" ht="14.1" customHeight="1">
      <c r="B10" s="591"/>
      <c r="C10" s="591"/>
      <c r="D10" s="591"/>
      <c r="E10" s="591"/>
      <c r="F10" s="591"/>
      <c r="G10" s="591"/>
      <c r="H10" s="591"/>
      <c r="I10" s="591"/>
      <c r="J10" s="587"/>
      <c r="K10" s="587"/>
      <c r="L10" s="587"/>
      <c r="M10" s="587"/>
      <c r="N10" s="587"/>
      <c r="O10" s="587"/>
      <c r="P10" s="587"/>
      <c r="Q10" s="587"/>
      <c r="R10" s="588"/>
      <c r="S10" s="588"/>
      <c r="T10" s="588"/>
      <c r="U10" s="588"/>
      <c r="V10" s="588"/>
      <c r="W10" s="588"/>
      <c r="X10" s="588"/>
      <c r="Y10" s="589"/>
    </row>
    <row r="11" spans="2:25" s="590" customFormat="1" ht="14.1" customHeight="1">
      <c r="B11" s="591"/>
      <c r="C11" s="591"/>
      <c r="D11" s="591"/>
      <c r="E11" s="591"/>
      <c r="F11" s="591"/>
      <c r="G11" s="591"/>
      <c r="H11" s="591"/>
      <c r="I11" s="591"/>
      <c r="J11" s="587"/>
      <c r="K11" s="587"/>
      <c r="L11" s="587"/>
      <c r="M11" s="587"/>
      <c r="N11" s="587"/>
      <c r="O11" s="587"/>
      <c r="P11" s="587"/>
      <c r="Q11" s="587"/>
      <c r="R11" s="588"/>
      <c r="S11" s="588"/>
      <c r="T11" s="588"/>
      <c r="U11" s="588"/>
      <c r="V11" s="588"/>
      <c r="W11" s="588"/>
      <c r="X11" s="588"/>
      <c r="Y11" s="589"/>
    </row>
    <row r="12" spans="2:25" s="590" customFormat="1" ht="14.1" customHeight="1">
      <c r="B12" s="591"/>
      <c r="C12" s="591"/>
      <c r="D12" s="591"/>
      <c r="E12" s="591"/>
      <c r="F12" s="591"/>
      <c r="G12" s="591"/>
      <c r="H12" s="591"/>
      <c r="I12" s="591"/>
      <c r="J12" s="587"/>
      <c r="K12" s="587"/>
      <c r="L12" s="587"/>
      <c r="M12" s="587"/>
      <c r="N12" s="587"/>
      <c r="O12" s="587"/>
      <c r="P12" s="587"/>
      <c r="Q12" s="587"/>
      <c r="R12" s="588"/>
      <c r="S12" s="588"/>
      <c r="T12" s="588"/>
      <c r="U12" s="588"/>
      <c r="V12" s="588"/>
      <c r="W12" s="588"/>
      <c r="X12" s="588"/>
      <c r="Y12" s="589"/>
    </row>
    <row r="13" spans="2:25" s="590" customFormat="1" ht="14.1" customHeight="1">
      <c r="B13" s="591"/>
      <c r="C13" s="591"/>
      <c r="D13" s="591"/>
      <c r="E13" s="591"/>
      <c r="F13" s="591"/>
      <c r="G13" s="591"/>
      <c r="H13" s="591"/>
      <c r="I13" s="591"/>
      <c r="J13" s="587"/>
      <c r="K13" s="587"/>
      <c r="L13" s="587"/>
      <c r="M13" s="587"/>
      <c r="N13" s="587"/>
      <c r="O13" s="587"/>
      <c r="P13" s="587"/>
      <c r="Q13" s="587"/>
      <c r="R13" s="588"/>
      <c r="S13" s="588"/>
      <c r="T13" s="588"/>
      <c r="U13" s="588"/>
      <c r="V13" s="588"/>
      <c r="W13" s="588"/>
      <c r="X13" s="588"/>
      <c r="Y13" s="589"/>
    </row>
    <row r="14" spans="2:25" s="590" customFormat="1" ht="14.1" customHeight="1">
      <c r="B14" s="591"/>
      <c r="C14" s="591"/>
      <c r="D14" s="591"/>
      <c r="E14" s="591"/>
      <c r="F14" s="591"/>
      <c r="G14" s="591"/>
      <c r="H14" s="591"/>
      <c r="I14" s="591"/>
      <c r="J14" s="587"/>
      <c r="K14" s="587"/>
      <c r="L14" s="587"/>
      <c r="M14" s="587"/>
      <c r="N14" s="587"/>
      <c r="O14" s="587"/>
      <c r="P14" s="587"/>
      <c r="Q14" s="587"/>
      <c r="R14" s="588"/>
      <c r="S14" s="588"/>
      <c r="T14" s="588"/>
      <c r="U14" s="588"/>
      <c r="V14" s="588"/>
      <c r="W14" s="588"/>
      <c r="X14" s="588"/>
      <c r="Y14" s="589"/>
    </row>
    <row r="15" spans="2:25" s="590" customFormat="1" ht="14.1" customHeight="1">
      <c r="B15" s="591"/>
      <c r="C15" s="591"/>
      <c r="D15" s="591"/>
      <c r="E15" s="591"/>
      <c r="F15" s="591"/>
      <c r="G15" s="591"/>
      <c r="H15" s="591"/>
      <c r="I15" s="591"/>
      <c r="J15" s="587"/>
      <c r="K15" s="587"/>
      <c r="L15" s="587"/>
      <c r="M15" s="587"/>
      <c r="N15" s="587"/>
      <c r="O15" s="587"/>
      <c r="P15" s="587"/>
      <c r="Q15" s="587"/>
      <c r="R15" s="588"/>
      <c r="S15" s="588"/>
      <c r="T15" s="588"/>
      <c r="U15" s="588"/>
      <c r="V15" s="588"/>
      <c r="W15" s="588"/>
      <c r="X15" s="588"/>
      <c r="Y15" s="589"/>
    </row>
    <row r="16" spans="2:25" s="590" customFormat="1" ht="14.1" customHeight="1">
      <c r="B16" s="591"/>
      <c r="C16" s="591"/>
      <c r="D16" s="591"/>
      <c r="E16" s="591"/>
      <c r="F16" s="591"/>
      <c r="G16" s="591"/>
      <c r="H16" s="591"/>
      <c r="I16" s="591"/>
      <c r="J16" s="587"/>
      <c r="K16" s="587"/>
      <c r="L16" s="587"/>
      <c r="M16" s="587"/>
      <c r="N16" s="587"/>
      <c r="O16" s="587"/>
      <c r="P16" s="587"/>
      <c r="Q16" s="587"/>
      <c r="R16" s="588"/>
      <c r="S16" s="588"/>
      <c r="T16" s="588"/>
      <c r="U16" s="588"/>
      <c r="V16" s="588"/>
      <c r="W16" s="588"/>
      <c r="X16" s="588"/>
      <c r="Y16" s="589"/>
    </row>
    <row r="17" spans="2:25" s="590" customFormat="1" ht="14.1" customHeight="1">
      <c r="B17" s="591"/>
      <c r="C17" s="591"/>
      <c r="D17" s="591"/>
      <c r="E17" s="591"/>
      <c r="F17" s="591"/>
      <c r="G17" s="591"/>
      <c r="H17" s="591"/>
      <c r="I17" s="591"/>
      <c r="J17" s="587"/>
      <c r="K17" s="587"/>
      <c r="L17" s="587"/>
      <c r="M17" s="587"/>
      <c r="N17" s="587"/>
      <c r="O17" s="587"/>
      <c r="P17" s="587"/>
      <c r="Q17" s="587"/>
      <c r="R17" s="588"/>
      <c r="S17" s="588"/>
      <c r="T17" s="588"/>
      <c r="U17" s="588"/>
      <c r="V17" s="588"/>
      <c r="W17" s="588"/>
      <c r="X17" s="588"/>
      <c r="Y17" s="589"/>
    </row>
    <row r="18" spans="2:25" s="590" customFormat="1" ht="14.1" customHeight="1">
      <c r="B18" s="591"/>
      <c r="C18" s="591"/>
      <c r="D18" s="591"/>
      <c r="E18" s="591"/>
      <c r="F18" s="591"/>
      <c r="G18" s="591"/>
      <c r="H18" s="591"/>
      <c r="I18" s="591"/>
      <c r="J18" s="587"/>
      <c r="K18" s="587"/>
      <c r="L18" s="587"/>
      <c r="M18" s="587"/>
      <c r="N18" s="587"/>
      <c r="O18" s="587"/>
      <c r="P18" s="587"/>
      <c r="Q18" s="587"/>
      <c r="R18" s="588"/>
      <c r="S18" s="588"/>
      <c r="T18" s="588"/>
      <c r="U18" s="588"/>
      <c r="V18" s="588"/>
      <c r="W18" s="588"/>
      <c r="X18" s="588"/>
      <c r="Y18" s="589"/>
    </row>
    <row r="19" spans="2:25" s="590" customFormat="1" ht="14.1" customHeight="1">
      <c r="B19" s="591"/>
      <c r="C19" s="591"/>
      <c r="D19" s="591"/>
      <c r="E19" s="591"/>
      <c r="F19" s="591"/>
      <c r="G19" s="591"/>
      <c r="H19" s="591"/>
      <c r="I19" s="591"/>
      <c r="J19" s="587"/>
      <c r="K19" s="587"/>
      <c r="L19" s="587"/>
      <c r="M19" s="587"/>
      <c r="N19" s="587"/>
      <c r="O19" s="587"/>
      <c r="P19" s="587"/>
      <c r="Q19" s="587"/>
      <c r="R19" s="588"/>
      <c r="S19" s="588"/>
      <c r="T19" s="588"/>
      <c r="U19" s="588"/>
      <c r="V19" s="588"/>
      <c r="W19" s="588"/>
      <c r="X19" s="588"/>
      <c r="Y19" s="589"/>
    </row>
    <row r="20" spans="2:25" s="590" customFormat="1" ht="14.1" customHeight="1">
      <c r="B20" s="591"/>
      <c r="C20" s="591"/>
      <c r="D20" s="591"/>
      <c r="E20" s="591"/>
      <c r="F20" s="591"/>
      <c r="G20" s="591"/>
      <c r="H20" s="591"/>
      <c r="I20" s="591"/>
      <c r="J20" s="587"/>
      <c r="K20" s="587"/>
      <c r="L20" s="587"/>
      <c r="M20" s="587"/>
      <c r="N20" s="587"/>
      <c r="O20" s="587"/>
      <c r="P20" s="587"/>
      <c r="Q20" s="587"/>
      <c r="R20" s="588"/>
      <c r="S20" s="588"/>
      <c r="T20" s="588"/>
      <c r="U20" s="588"/>
      <c r="V20" s="588"/>
      <c r="W20" s="588"/>
      <c r="X20" s="588"/>
      <c r="Y20" s="589"/>
    </row>
    <row r="21" spans="2:25" s="590" customFormat="1" ht="14.1" customHeight="1">
      <c r="B21" s="591"/>
      <c r="C21" s="591"/>
      <c r="D21" s="591"/>
      <c r="E21" s="591"/>
      <c r="F21" s="591"/>
      <c r="G21" s="591"/>
      <c r="H21" s="591"/>
      <c r="I21" s="591"/>
      <c r="J21" s="587"/>
      <c r="K21" s="587"/>
      <c r="L21" s="587"/>
      <c r="M21" s="587"/>
      <c r="N21" s="587"/>
      <c r="O21" s="587"/>
      <c r="P21" s="587"/>
      <c r="Q21" s="587"/>
      <c r="R21" s="588"/>
      <c r="S21" s="588"/>
      <c r="T21" s="588"/>
      <c r="U21" s="588"/>
      <c r="V21" s="588"/>
      <c r="W21" s="588"/>
      <c r="X21" s="588"/>
      <c r="Y21" s="589"/>
    </row>
    <row r="22" spans="2:25" ht="15" customHeight="1">
      <c r="B22" s="566" t="s">
        <v>584</v>
      </c>
      <c r="C22" s="567"/>
      <c r="D22" s="568"/>
      <c r="E22" s="580"/>
      <c r="F22" s="566" t="s">
        <v>585</v>
      </c>
      <c r="G22" s="567"/>
      <c r="H22" s="568"/>
      <c r="I22" s="581"/>
      <c r="J22" s="566" t="s">
        <v>584</v>
      </c>
      <c r="K22" s="567"/>
      <c r="L22" s="568"/>
      <c r="M22" s="580"/>
      <c r="N22" s="566" t="s">
        <v>585</v>
      </c>
      <c r="O22" s="567"/>
      <c r="P22" s="568"/>
      <c r="Q22" s="581"/>
      <c r="R22" s="566" t="s">
        <v>584</v>
      </c>
      <c r="S22" s="567"/>
      <c r="T22" s="568"/>
      <c r="U22" s="580"/>
      <c r="V22" s="566" t="s">
        <v>585</v>
      </c>
      <c r="W22" s="567"/>
      <c r="X22" s="568"/>
      <c r="Y22" s="581"/>
    </row>
    <row r="23" spans="2:25" ht="15" customHeight="1">
      <c r="B23" s="566" t="s">
        <v>586</v>
      </c>
      <c r="C23" s="567"/>
      <c r="D23" s="582"/>
      <c r="E23" s="530"/>
      <c r="F23" s="531"/>
      <c r="G23" s="566" t="s">
        <v>587</v>
      </c>
      <c r="H23" s="568"/>
      <c r="I23" s="581"/>
      <c r="J23" s="566" t="s">
        <v>586</v>
      </c>
      <c r="K23" s="567"/>
      <c r="L23" s="582"/>
      <c r="M23" s="530"/>
      <c r="N23" s="531"/>
      <c r="O23" s="566" t="s">
        <v>587</v>
      </c>
      <c r="P23" s="568"/>
      <c r="Q23" s="581"/>
      <c r="R23" s="566" t="s">
        <v>586</v>
      </c>
      <c r="S23" s="567"/>
      <c r="T23" s="582"/>
      <c r="U23" s="530"/>
      <c r="V23" s="531"/>
      <c r="W23" s="566" t="s">
        <v>587</v>
      </c>
      <c r="X23" s="568"/>
      <c r="Y23" s="581"/>
    </row>
    <row r="24" spans="2:25" ht="15" customHeight="1">
      <c r="B24" s="566" t="s">
        <v>588</v>
      </c>
      <c r="C24" s="567"/>
      <c r="D24" s="530"/>
      <c r="E24" s="570"/>
      <c r="F24" s="570"/>
      <c r="G24" s="570"/>
      <c r="H24" s="570"/>
      <c r="I24" s="531"/>
      <c r="J24" s="566" t="s">
        <v>588</v>
      </c>
      <c r="K24" s="567"/>
      <c r="L24" s="530"/>
      <c r="M24" s="570"/>
      <c r="N24" s="570"/>
      <c r="O24" s="570"/>
      <c r="P24" s="570"/>
      <c r="Q24" s="531"/>
      <c r="R24" s="566" t="s">
        <v>588</v>
      </c>
      <c r="S24" s="567"/>
      <c r="T24" s="530"/>
      <c r="U24" s="570"/>
      <c r="V24" s="570"/>
      <c r="W24" s="570"/>
      <c r="X24" s="570"/>
      <c r="Y24" s="531"/>
    </row>
    <row r="25" spans="2:25" ht="15" customHeight="1">
      <c r="B25" s="583" t="s">
        <v>589</v>
      </c>
      <c r="C25" s="583"/>
      <c r="D25" s="581"/>
      <c r="E25" s="584" t="s">
        <v>590</v>
      </c>
      <c r="F25" s="585"/>
      <c r="G25" s="585"/>
      <c r="H25" s="585"/>
      <c r="I25" s="585"/>
      <c r="J25" s="583" t="s">
        <v>589</v>
      </c>
      <c r="K25" s="583"/>
      <c r="L25" s="581"/>
      <c r="M25" s="584" t="s">
        <v>590</v>
      </c>
      <c r="N25" s="585"/>
      <c r="O25" s="585"/>
      <c r="P25" s="585"/>
      <c r="Q25" s="585"/>
      <c r="R25" s="583" t="s">
        <v>589</v>
      </c>
      <c r="S25" s="583"/>
      <c r="T25" s="581"/>
      <c r="U25" s="584" t="s">
        <v>590</v>
      </c>
      <c r="V25" s="585"/>
      <c r="W25" s="585"/>
      <c r="X25" s="585"/>
      <c r="Y25" s="585"/>
    </row>
    <row r="26" spans="2:25" s="590" customFormat="1" ht="14.1" customHeight="1">
      <c r="B26" s="586"/>
      <c r="C26" s="586"/>
      <c r="D26" s="586"/>
      <c r="E26" s="586"/>
      <c r="F26" s="586"/>
      <c r="G26" s="586"/>
      <c r="H26" s="586"/>
      <c r="I26" s="586"/>
      <c r="J26" s="587"/>
      <c r="K26" s="587"/>
      <c r="L26" s="587"/>
      <c r="M26" s="587"/>
      <c r="N26" s="587"/>
      <c r="O26" s="587"/>
      <c r="P26" s="587"/>
      <c r="Q26" s="587"/>
      <c r="R26" s="588"/>
      <c r="S26" s="588"/>
      <c r="T26" s="588"/>
      <c r="U26" s="588"/>
      <c r="V26" s="588"/>
      <c r="W26" s="588"/>
      <c r="X26" s="588"/>
      <c r="Y26" s="589"/>
    </row>
    <row r="27" spans="2:25" s="590" customFormat="1" ht="14.1" customHeight="1">
      <c r="B27" s="591"/>
      <c r="C27" s="591"/>
      <c r="D27" s="591"/>
      <c r="E27" s="591"/>
      <c r="F27" s="591"/>
      <c r="G27" s="591"/>
      <c r="H27" s="591"/>
      <c r="I27" s="591"/>
      <c r="J27" s="587"/>
      <c r="K27" s="587"/>
      <c r="L27" s="587"/>
      <c r="M27" s="587"/>
      <c r="N27" s="587"/>
      <c r="O27" s="587"/>
      <c r="P27" s="587"/>
      <c r="Q27" s="587"/>
      <c r="R27" s="588"/>
      <c r="S27" s="588"/>
      <c r="T27" s="588"/>
      <c r="U27" s="588"/>
      <c r="V27" s="588"/>
      <c r="W27" s="588"/>
      <c r="X27" s="588"/>
      <c r="Y27" s="589"/>
    </row>
    <row r="28" spans="2:25" s="590" customFormat="1" ht="14.1" customHeight="1">
      <c r="B28" s="591"/>
      <c r="C28" s="591"/>
      <c r="D28" s="591"/>
      <c r="E28" s="591"/>
      <c r="F28" s="591"/>
      <c r="G28" s="591"/>
      <c r="H28" s="591"/>
      <c r="I28" s="591"/>
      <c r="J28" s="587"/>
      <c r="K28" s="587"/>
      <c r="L28" s="587"/>
      <c r="M28" s="587"/>
      <c r="N28" s="587"/>
      <c r="O28" s="587"/>
      <c r="P28" s="587"/>
      <c r="Q28" s="587"/>
      <c r="R28" s="588"/>
      <c r="S28" s="588"/>
      <c r="T28" s="588"/>
      <c r="U28" s="588"/>
      <c r="V28" s="588"/>
      <c r="W28" s="588"/>
      <c r="X28" s="588"/>
      <c r="Y28" s="589"/>
    </row>
    <row r="29" spans="2:25" s="590" customFormat="1" ht="14.1" customHeight="1">
      <c r="B29" s="591"/>
      <c r="C29" s="591"/>
      <c r="D29" s="591"/>
      <c r="E29" s="591"/>
      <c r="F29" s="591"/>
      <c r="G29" s="591"/>
      <c r="H29" s="591"/>
      <c r="I29" s="591"/>
      <c r="J29" s="587"/>
      <c r="K29" s="587"/>
      <c r="L29" s="587"/>
      <c r="M29" s="587"/>
      <c r="N29" s="587"/>
      <c r="O29" s="587"/>
      <c r="P29" s="587"/>
      <c r="Q29" s="587"/>
      <c r="R29" s="588"/>
      <c r="S29" s="588"/>
      <c r="T29" s="588"/>
      <c r="U29" s="588"/>
      <c r="V29" s="588"/>
      <c r="W29" s="588"/>
      <c r="X29" s="588"/>
      <c r="Y29" s="589"/>
    </row>
    <row r="30" spans="2:25" s="590" customFormat="1" ht="14.1" customHeight="1">
      <c r="B30" s="591"/>
      <c r="C30" s="591"/>
      <c r="D30" s="591"/>
      <c r="E30" s="591"/>
      <c r="F30" s="591"/>
      <c r="G30" s="591"/>
      <c r="H30" s="591"/>
      <c r="I30" s="591"/>
      <c r="J30" s="587"/>
      <c r="K30" s="587"/>
      <c r="L30" s="587"/>
      <c r="M30" s="587"/>
      <c r="N30" s="587"/>
      <c r="O30" s="587"/>
      <c r="P30" s="587"/>
      <c r="Q30" s="587"/>
      <c r="R30" s="588"/>
      <c r="S30" s="588"/>
      <c r="T30" s="588"/>
      <c r="U30" s="588"/>
      <c r="V30" s="588"/>
      <c r="W30" s="588"/>
      <c r="X30" s="588"/>
      <c r="Y30" s="589"/>
    </row>
    <row r="31" spans="2:25" s="590" customFormat="1" ht="14.1" customHeight="1">
      <c r="B31" s="591"/>
      <c r="C31" s="591"/>
      <c r="D31" s="591"/>
      <c r="E31" s="591"/>
      <c r="F31" s="591"/>
      <c r="G31" s="591"/>
      <c r="H31" s="591"/>
      <c r="I31" s="591"/>
      <c r="J31" s="587"/>
      <c r="K31" s="587"/>
      <c r="L31" s="587"/>
      <c r="M31" s="587"/>
      <c r="N31" s="587"/>
      <c r="O31" s="587"/>
      <c r="P31" s="587"/>
      <c r="Q31" s="587"/>
      <c r="R31" s="588"/>
      <c r="S31" s="588"/>
      <c r="T31" s="588"/>
      <c r="U31" s="588"/>
      <c r="V31" s="588"/>
      <c r="W31" s="588"/>
      <c r="X31" s="588"/>
      <c r="Y31" s="589"/>
    </row>
    <row r="32" spans="2:25" s="590" customFormat="1" ht="14.1" customHeight="1">
      <c r="B32" s="591"/>
      <c r="C32" s="591"/>
      <c r="D32" s="591"/>
      <c r="E32" s="591"/>
      <c r="F32" s="591"/>
      <c r="G32" s="591"/>
      <c r="H32" s="591"/>
      <c r="I32" s="591"/>
      <c r="J32" s="587"/>
      <c r="K32" s="587"/>
      <c r="L32" s="587"/>
      <c r="M32" s="587"/>
      <c r="N32" s="587"/>
      <c r="O32" s="587"/>
      <c r="P32" s="587"/>
      <c r="Q32" s="587"/>
      <c r="R32" s="588"/>
      <c r="S32" s="588"/>
      <c r="T32" s="588"/>
      <c r="U32" s="588"/>
      <c r="V32" s="588"/>
      <c r="W32" s="588"/>
      <c r="X32" s="588"/>
      <c r="Y32" s="589"/>
    </row>
    <row r="33" spans="2:25" s="590" customFormat="1" ht="14.1" customHeight="1">
      <c r="B33" s="591"/>
      <c r="C33" s="591"/>
      <c r="D33" s="591"/>
      <c r="E33" s="591"/>
      <c r="F33" s="591"/>
      <c r="G33" s="591"/>
      <c r="H33" s="591"/>
      <c r="I33" s="591"/>
      <c r="J33" s="587"/>
      <c r="K33" s="587"/>
      <c r="L33" s="587"/>
      <c r="M33" s="587"/>
      <c r="N33" s="587"/>
      <c r="O33" s="587"/>
      <c r="P33" s="587"/>
      <c r="Q33" s="587"/>
      <c r="R33" s="588"/>
      <c r="S33" s="588"/>
      <c r="T33" s="588"/>
      <c r="U33" s="588"/>
      <c r="V33" s="588"/>
      <c r="W33" s="588"/>
      <c r="X33" s="588"/>
      <c r="Y33" s="589"/>
    </row>
    <row r="34" spans="2:25" s="590" customFormat="1" ht="14.1" customHeight="1">
      <c r="B34" s="591"/>
      <c r="C34" s="591"/>
      <c r="D34" s="591"/>
      <c r="E34" s="591"/>
      <c r="F34" s="591"/>
      <c r="G34" s="591"/>
      <c r="H34" s="591"/>
      <c r="I34" s="591"/>
      <c r="J34" s="587"/>
      <c r="K34" s="587"/>
      <c r="L34" s="587"/>
      <c r="M34" s="587"/>
      <c r="N34" s="587"/>
      <c r="O34" s="587"/>
      <c r="P34" s="587"/>
      <c r="Q34" s="587"/>
      <c r="R34" s="588"/>
      <c r="S34" s="588"/>
      <c r="T34" s="588"/>
      <c r="U34" s="588"/>
      <c r="V34" s="588"/>
      <c r="W34" s="588"/>
      <c r="X34" s="588"/>
      <c r="Y34" s="589"/>
    </row>
    <row r="35" spans="2:25" s="590" customFormat="1" ht="14.1" customHeight="1">
      <c r="B35" s="591"/>
      <c r="C35" s="591"/>
      <c r="D35" s="591"/>
      <c r="E35" s="591"/>
      <c r="F35" s="591"/>
      <c r="G35" s="591"/>
      <c r="H35" s="591"/>
      <c r="I35" s="591"/>
      <c r="J35" s="587"/>
      <c r="K35" s="587"/>
      <c r="L35" s="587"/>
      <c r="M35" s="587"/>
      <c r="N35" s="587"/>
      <c r="O35" s="587"/>
      <c r="P35" s="587"/>
      <c r="Q35" s="587"/>
      <c r="R35" s="588"/>
      <c r="S35" s="588"/>
      <c r="T35" s="588"/>
      <c r="U35" s="588"/>
      <c r="V35" s="588"/>
      <c r="W35" s="588"/>
      <c r="X35" s="588"/>
      <c r="Y35" s="589"/>
    </row>
    <row r="36" spans="2:25" s="590" customFormat="1" ht="14.1" customHeight="1">
      <c r="B36" s="591"/>
      <c r="C36" s="591"/>
      <c r="D36" s="591"/>
      <c r="E36" s="591"/>
      <c r="F36" s="591"/>
      <c r="G36" s="591"/>
      <c r="H36" s="591"/>
      <c r="I36" s="591"/>
      <c r="J36" s="587"/>
      <c r="K36" s="587"/>
      <c r="L36" s="587"/>
      <c r="M36" s="587"/>
      <c r="N36" s="587"/>
      <c r="O36" s="587"/>
      <c r="P36" s="587"/>
      <c r="Q36" s="587"/>
      <c r="R36" s="588"/>
      <c r="S36" s="588"/>
      <c r="T36" s="588"/>
      <c r="U36" s="588"/>
      <c r="V36" s="588"/>
      <c r="W36" s="588"/>
      <c r="X36" s="588"/>
      <c r="Y36" s="589"/>
    </row>
    <row r="37" spans="2:25" s="590" customFormat="1" ht="14.1" customHeight="1">
      <c r="B37" s="591"/>
      <c r="C37" s="591"/>
      <c r="D37" s="591"/>
      <c r="E37" s="591"/>
      <c r="F37" s="591"/>
      <c r="G37" s="591"/>
      <c r="H37" s="591"/>
      <c r="I37" s="591"/>
      <c r="J37" s="587"/>
      <c r="K37" s="587"/>
      <c r="L37" s="587"/>
      <c r="M37" s="587"/>
      <c r="N37" s="587"/>
      <c r="O37" s="587"/>
      <c r="P37" s="587"/>
      <c r="Q37" s="587"/>
      <c r="R37" s="588"/>
      <c r="S37" s="588"/>
      <c r="T37" s="588"/>
      <c r="U37" s="588"/>
      <c r="V37" s="588"/>
      <c r="W37" s="588"/>
      <c r="X37" s="588"/>
      <c r="Y37" s="589"/>
    </row>
    <row r="38" spans="2:25" s="590" customFormat="1" ht="14.1" customHeight="1">
      <c r="B38" s="591"/>
      <c r="C38" s="591"/>
      <c r="D38" s="591"/>
      <c r="E38" s="591"/>
      <c r="F38" s="591"/>
      <c r="G38" s="591"/>
      <c r="H38" s="591"/>
      <c r="I38" s="591"/>
      <c r="J38" s="587"/>
      <c r="K38" s="587"/>
      <c r="L38" s="587"/>
      <c r="M38" s="587"/>
      <c r="N38" s="587"/>
      <c r="O38" s="587"/>
      <c r="P38" s="587"/>
      <c r="Q38" s="587"/>
      <c r="R38" s="588"/>
      <c r="S38" s="588"/>
      <c r="T38" s="588"/>
      <c r="U38" s="588"/>
      <c r="V38" s="588"/>
      <c r="W38" s="588"/>
      <c r="X38" s="588"/>
      <c r="Y38" s="589"/>
    </row>
    <row r="39" spans="2:25" ht="15" customHeight="1">
      <c r="B39" s="566" t="s">
        <v>584</v>
      </c>
      <c r="C39" s="567"/>
      <c r="D39" s="568"/>
      <c r="E39" s="580"/>
      <c r="F39" s="566" t="s">
        <v>585</v>
      </c>
      <c r="G39" s="567"/>
      <c r="H39" s="568"/>
      <c r="I39" s="581"/>
      <c r="J39" s="566" t="s">
        <v>584</v>
      </c>
      <c r="K39" s="567"/>
      <c r="L39" s="568"/>
      <c r="M39" s="580"/>
      <c r="N39" s="566" t="s">
        <v>585</v>
      </c>
      <c r="O39" s="567"/>
      <c r="P39" s="568"/>
      <c r="Q39" s="581"/>
      <c r="R39" s="566" t="s">
        <v>584</v>
      </c>
      <c r="S39" s="567"/>
      <c r="T39" s="568"/>
      <c r="U39" s="580"/>
      <c r="V39" s="566" t="s">
        <v>585</v>
      </c>
      <c r="W39" s="567"/>
      <c r="X39" s="568"/>
      <c r="Y39" s="581"/>
    </row>
    <row r="40" spans="2:25" ht="15" customHeight="1">
      <c r="B40" s="566" t="s">
        <v>586</v>
      </c>
      <c r="C40" s="567"/>
      <c r="D40" s="582"/>
      <c r="E40" s="530"/>
      <c r="F40" s="531"/>
      <c r="G40" s="566" t="s">
        <v>587</v>
      </c>
      <c r="H40" s="568"/>
      <c r="I40" s="581"/>
      <c r="J40" s="566" t="s">
        <v>586</v>
      </c>
      <c r="K40" s="567"/>
      <c r="L40" s="582"/>
      <c r="M40" s="530"/>
      <c r="N40" s="531"/>
      <c r="O40" s="566" t="s">
        <v>587</v>
      </c>
      <c r="P40" s="568"/>
      <c r="Q40" s="581"/>
      <c r="R40" s="566" t="s">
        <v>586</v>
      </c>
      <c r="S40" s="567"/>
      <c r="T40" s="582"/>
      <c r="U40" s="530"/>
      <c r="V40" s="531"/>
      <c r="W40" s="566" t="s">
        <v>587</v>
      </c>
      <c r="X40" s="568"/>
      <c r="Y40" s="581"/>
    </row>
    <row r="41" spans="2:25" ht="15" customHeight="1">
      <c r="B41" s="566" t="s">
        <v>588</v>
      </c>
      <c r="C41" s="567"/>
      <c r="D41" s="530"/>
      <c r="E41" s="570"/>
      <c r="F41" s="570"/>
      <c r="G41" s="570"/>
      <c r="H41" s="570"/>
      <c r="I41" s="531"/>
      <c r="J41" s="566" t="s">
        <v>588</v>
      </c>
      <c r="K41" s="567"/>
      <c r="L41" s="530"/>
      <c r="M41" s="570"/>
      <c r="N41" s="570"/>
      <c r="O41" s="570"/>
      <c r="P41" s="570"/>
      <c r="Q41" s="531"/>
      <c r="R41" s="566" t="s">
        <v>588</v>
      </c>
      <c r="S41" s="567"/>
      <c r="T41" s="530"/>
      <c r="U41" s="570"/>
      <c r="V41" s="570"/>
      <c r="W41" s="570"/>
      <c r="X41" s="570"/>
      <c r="Y41" s="531"/>
    </row>
    <row r="42" spans="2:25" ht="15" customHeight="1">
      <c r="B42" s="583" t="s">
        <v>589</v>
      </c>
      <c r="C42" s="583"/>
      <c r="D42" s="581"/>
      <c r="E42" s="584" t="s">
        <v>590</v>
      </c>
      <c r="F42" s="585"/>
      <c r="G42" s="585"/>
      <c r="H42" s="585"/>
      <c r="I42" s="585"/>
      <c r="J42" s="583" t="s">
        <v>589</v>
      </c>
      <c r="K42" s="583"/>
      <c r="L42" s="581"/>
      <c r="M42" s="584" t="s">
        <v>590</v>
      </c>
      <c r="N42" s="585"/>
      <c r="O42" s="585"/>
      <c r="P42" s="585"/>
      <c r="Q42" s="585"/>
      <c r="R42" s="583" t="s">
        <v>589</v>
      </c>
      <c r="S42" s="583"/>
      <c r="T42" s="581"/>
      <c r="U42" s="584" t="s">
        <v>590</v>
      </c>
      <c r="V42" s="585"/>
      <c r="W42" s="585"/>
      <c r="X42" s="585"/>
      <c r="Y42" s="585"/>
    </row>
    <row r="43" spans="2:25" s="590" customFormat="1" ht="14.1" customHeight="1">
      <c r="B43" s="591"/>
      <c r="C43" s="591"/>
      <c r="D43" s="591"/>
      <c r="E43" s="591"/>
      <c r="F43" s="591"/>
      <c r="G43" s="591"/>
      <c r="H43" s="591"/>
      <c r="I43" s="591"/>
      <c r="J43" s="587"/>
      <c r="K43" s="587"/>
      <c r="L43" s="587"/>
      <c r="M43" s="587"/>
      <c r="N43" s="587"/>
      <c r="O43" s="587"/>
      <c r="P43" s="587"/>
      <c r="Q43" s="587"/>
      <c r="R43" s="592"/>
      <c r="S43" s="592"/>
      <c r="T43" s="592"/>
      <c r="U43" s="592"/>
      <c r="V43" s="592"/>
      <c r="W43" s="592"/>
      <c r="X43" s="592"/>
      <c r="Y43" s="592"/>
    </row>
    <row r="44" spans="2:25" s="590" customFormat="1" ht="14.1" customHeight="1">
      <c r="B44" s="591"/>
      <c r="C44" s="591"/>
      <c r="D44" s="591"/>
      <c r="E44" s="591"/>
      <c r="F44" s="591"/>
      <c r="G44" s="591"/>
      <c r="H44" s="591"/>
      <c r="I44" s="591"/>
      <c r="J44" s="587"/>
      <c r="K44" s="587"/>
      <c r="L44" s="587"/>
      <c r="M44" s="587"/>
      <c r="N44" s="587"/>
      <c r="O44" s="587"/>
      <c r="P44" s="587"/>
      <c r="Q44" s="587"/>
      <c r="R44" s="592"/>
      <c r="S44" s="592"/>
      <c r="T44" s="592"/>
      <c r="U44" s="592"/>
      <c r="V44" s="592"/>
      <c r="W44" s="592"/>
      <c r="X44" s="592"/>
      <c r="Y44" s="592"/>
    </row>
    <row r="45" spans="2:25" s="590" customFormat="1" ht="14.1" customHeight="1">
      <c r="B45" s="591"/>
      <c r="C45" s="591"/>
      <c r="D45" s="591"/>
      <c r="E45" s="591"/>
      <c r="F45" s="591"/>
      <c r="G45" s="591"/>
      <c r="H45" s="591"/>
      <c r="I45" s="591"/>
      <c r="J45" s="587"/>
      <c r="K45" s="587"/>
      <c r="L45" s="587"/>
      <c r="M45" s="587"/>
      <c r="N45" s="587"/>
      <c r="O45" s="587"/>
      <c r="P45" s="587"/>
      <c r="Q45" s="587"/>
      <c r="R45" s="592"/>
      <c r="S45" s="592"/>
      <c r="T45" s="592"/>
      <c r="U45" s="592"/>
      <c r="V45" s="592"/>
      <c r="W45" s="592"/>
      <c r="X45" s="592"/>
      <c r="Y45" s="592"/>
    </row>
    <row r="46" spans="2:25" s="590" customFormat="1" ht="14.1" customHeight="1">
      <c r="B46" s="591"/>
      <c r="C46" s="591"/>
      <c r="D46" s="591"/>
      <c r="E46" s="591"/>
      <c r="F46" s="591"/>
      <c r="G46" s="591"/>
      <c r="H46" s="591"/>
      <c r="I46" s="591"/>
      <c r="J46" s="587"/>
      <c r="K46" s="587"/>
      <c r="L46" s="587"/>
      <c r="M46" s="587"/>
      <c r="N46" s="587"/>
      <c r="O46" s="587"/>
      <c r="P46" s="587"/>
      <c r="Q46" s="587"/>
      <c r="R46" s="592"/>
      <c r="S46" s="592"/>
      <c r="T46" s="592"/>
      <c r="U46" s="592"/>
      <c r="V46" s="592"/>
      <c r="W46" s="592"/>
      <c r="X46" s="592"/>
      <c r="Y46" s="592"/>
    </row>
    <row r="47" spans="2:25" s="590" customFormat="1" ht="14.1" customHeight="1">
      <c r="B47" s="591"/>
      <c r="C47" s="591"/>
      <c r="D47" s="591"/>
      <c r="E47" s="591"/>
      <c r="F47" s="591"/>
      <c r="G47" s="591"/>
      <c r="H47" s="591"/>
      <c r="I47" s="591"/>
      <c r="J47" s="587"/>
      <c r="K47" s="587"/>
      <c r="L47" s="587"/>
      <c r="M47" s="587"/>
      <c r="N47" s="587"/>
      <c r="O47" s="587"/>
      <c r="P47" s="587"/>
      <c r="Q47" s="587"/>
      <c r="R47" s="592"/>
      <c r="S47" s="592"/>
      <c r="T47" s="592"/>
      <c r="U47" s="592"/>
      <c r="V47" s="592"/>
      <c r="W47" s="592"/>
      <c r="X47" s="592"/>
      <c r="Y47" s="592"/>
    </row>
    <row r="48" spans="2:25" s="590" customFormat="1" ht="14.1" customHeight="1">
      <c r="B48" s="591"/>
      <c r="C48" s="591"/>
      <c r="D48" s="591"/>
      <c r="E48" s="591"/>
      <c r="F48" s="591"/>
      <c r="G48" s="591"/>
      <c r="H48" s="591"/>
      <c r="I48" s="591"/>
      <c r="J48" s="587"/>
      <c r="K48" s="587"/>
      <c r="L48" s="587"/>
      <c r="M48" s="587"/>
      <c r="N48" s="587"/>
      <c r="O48" s="587"/>
      <c r="P48" s="587"/>
      <c r="Q48" s="587"/>
      <c r="R48" s="592"/>
      <c r="S48" s="592"/>
      <c r="T48" s="592"/>
      <c r="U48" s="592"/>
      <c r="V48" s="592"/>
      <c r="W48" s="592"/>
      <c r="X48" s="592"/>
      <c r="Y48" s="592"/>
    </row>
    <row r="49" spans="2:26" s="590" customFormat="1" ht="14.1" customHeight="1">
      <c r="B49" s="591"/>
      <c r="C49" s="591"/>
      <c r="D49" s="591"/>
      <c r="E49" s="591"/>
      <c r="F49" s="591"/>
      <c r="G49" s="591"/>
      <c r="H49" s="591"/>
      <c r="I49" s="591"/>
      <c r="J49" s="587"/>
      <c r="K49" s="587"/>
      <c r="L49" s="587"/>
      <c r="M49" s="587"/>
      <c r="N49" s="587"/>
      <c r="O49" s="587"/>
      <c r="P49" s="587"/>
      <c r="Q49" s="587"/>
      <c r="R49" s="592"/>
      <c r="S49" s="592"/>
      <c r="T49" s="592"/>
      <c r="U49" s="592"/>
      <c r="V49" s="592"/>
      <c r="W49" s="592"/>
      <c r="X49" s="592"/>
      <c r="Y49" s="592"/>
    </row>
    <row r="50" spans="2:26" s="590" customFormat="1" ht="14.1" customHeight="1">
      <c r="B50" s="591"/>
      <c r="C50" s="591"/>
      <c r="D50" s="591"/>
      <c r="E50" s="591"/>
      <c r="F50" s="591"/>
      <c r="G50" s="591"/>
      <c r="H50" s="591"/>
      <c r="I50" s="591"/>
      <c r="J50" s="587"/>
      <c r="K50" s="587"/>
      <c r="L50" s="587"/>
      <c r="M50" s="587"/>
      <c r="N50" s="587"/>
      <c r="O50" s="587"/>
      <c r="P50" s="587"/>
      <c r="Q50" s="587"/>
      <c r="R50" s="592"/>
      <c r="S50" s="592"/>
      <c r="T50" s="592"/>
      <c r="U50" s="592"/>
      <c r="V50" s="592"/>
      <c r="W50" s="592"/>
      <c r="X50" s="592"/>
      <c r="Y50" s="592"/>
    </row>
    <row r="51" spans="2:26" s="590" customFormat="1" ht="14.1" customHeight="1">
      <c r="B51" s="591"/>
      <c r="C51" s="591"/>
      <c r="D51" s="591"/>
      <c r="E51" s="591"/>
      <c r="F51" s="591"/>
      <c r="G51" s="591"/>
      <c r="H51" s="591"/>
      <c r="I51" s="591"/>
      <c r="J51" s="587"/>
      <c r="K51" s="587"/>
      <c r="L51" s="587"/>
      <c r="M51" s="587"/>
      <c r="N51" s="587"/>
      <c r="O51" s="587"/>
      <c r="P51" s="587"/>
      <c r="Q51" s="587"/>
      <c r="R51" s="592"/>
      <c r="S51" s="592"/>
      <c r="T51" s="592"/>
      <c r="U51" s="592"/>
      <c r="V51" s="592"/>
      <c r="W51" s="592"/>
      <c r="X51" s="592"/>
      <c r="Y51" s="592"/>
    </row>
    <row r="52" spans="2:26" s="590" customFormat="1" ht="14.1" customHeight="1">
      <c r="B52" s="591"/>
      <c r="C52" s="591"/>
      <c r="D52" s="591"/>
      <c r="E52" s="591"/>
      <c r="F52" s="591"/>
      <c r="G52" s="591"/>
      <c r="H52" s="591"/>
      <c r="I52" s="591"/>
      <c r="J52" s="587"/>
      <c r="K52" s="587"/>
      <c r="L52" s="587"/>
      <c r="M52" s="587"/>
      <c r="N52" s="587"/>
      <c r="O52" s="587"/>
      <c r="P52" s="587"/>
      <c r="Q52" s="587"/>
      <c r="R52" s="592"/>
      <c r="S52" s="592"/>
      <c r="T52" s="592"/>
      <c r="U52" s="592"/>
      <c r="V52" s="592"/>
      <c r="W52" s="592"/>
      <c r="X52" s="592"/>
      <c r="Y52" s="592"/>
    </row>
    <row r="53" spans="2:26" s="590" customFormat="1" ht="14.1" customHeight="1">
      <c r="B53" s="591"/>
      <c r="C53" s="591"/>
      <c r="D53" s="591"/>
      <c r="E53" s="591"/>
      <c r="F53" s="591"/>
      <c r="G53" s="591"/>
      <c r="H53" s="591"/>
      <c r="I53" s="591"/>
      <c r="J53" s="587"/>
      <c r="K53" s="587"/>
      <c r="L53" s="587"/>
      <c r="M53" s="587"/>
      <c r="N53" s="587"/>
      <c r="O53" s="587"/>
      <c r="P53" s="587"/>
      <c r="Q53" s="587"/>
      <c r="R53" s="592"/>
      <c r="S53" s="592"/>
      <c r="T53" s="592"/>
      <c r="U53" s="592"/>
      <c r="V53" s="592"/>
      <c r="W53" s="592"/>
      <c r="X53" s="592"/>
      <c r="Y53" s="592"/>
    </row>
    <row r="54" spans="2:26" s="590" customFormat="1" ht="14.1" customHeight="1">
      <c r="B54" s="591"/>
      <c r="C54" s="591"/>
      <c r="D54" s="591"/>
      <c r="E54" s="591"/>
      <c r="F54" s="591"/>
      <c r="G54" s="591"/>
      <c r="H54" s="591"/>
      <c r="I54" s="591"/>
      <c r="J54" s="587"/>
      <c r="K54" s="587"/>
      <c r="L54" s="587"/>
      <c r="M54" s="587"/>
      <c r="N54" s="587"/>
      <c r="O54" s="587"/>
      <c r="P54" s="587"/>
      <c r="Q54" s="587"/>
      <c r="R54" s="592"/>
      <c r="S54" s="592"/>
      <c r="T54" s="592"/>
      <c r="U54" s="592"/>
      <c r="V54" s="592"/>
      <c r="W54" s="592"/>
      <c r="X54" s="592"/>
      <c r="Y54" s="592"/>
    </row>
    <row r="55" spans="2:26" s="590" customFormat="1" ht="14.1" customHeight="1">
      <c r="B55" s="591"/>
      <c r="C55" s="591"/>
      <c r="D55" s="591"/>
      <c r="E55" s="591"/>
      <c r="F55" s="591"/>
      <c r="G55" s="591"/>
      <c r="H55" s="591"/>
      <c r="I55" s="591"/>
      <c r="J55" s="587"/>
      <c r="K55" s="587"/>
      <c r="L55" s="587"/>
      <c r="M55" s="587"/>
      <c r="N55" s="587"/>
      <c r="O55" s="587"/>
      <c r="P55" s="587"/>
      <c r="Q55" s="587"/>
      <c r="R55" s="592"/>
      <c r="S55" s="592"/>
      <c r="T55" s="592"/>
      <c r="U55" s="592"/>
      <c r="V55" s="592"/>
      <c r="W55" s="592"/>
      <c r="X55" s="592"/>
      <c r="Y55" s="592"/>
    </row>
    <row r="56" spans="2:26" s="590" customFormat="1" ht="14.1" customHeight="1">
      <c r="B56" s="593"/>
      <c r="C56" s="593"/>
      <c r="D56" s="594" t="s">
        <v>591</v>
      </c>
      <c r="E56" s="593"/>
      <c r="F56" s="593"/>
      <c r="G56" s="593"/>
      <c r="H56" s="593"/>
      <c r="I56" s="593"/>
      <c r="J56" s="595"/>
      <c r="K56" s="595"/>
      <c r="L56" s="595"/>
      <c r="M56" s="595"/>
      <c r="N56" s="595"/>
      <c r="O56" s="595"/>
      <c r="P56" s="595"/>
      <c r="Q56" s="595"/>
      <c r="R56" s="596"/>
      <c r="S56" s="596"/>
      <c r="T56" s="596"/>
      <c r="U56" s="596"/>
      <c r="V56" s="596"/>
      <c r="W56" s="596"/>
      <c r="X56" s="596"/>
      <c r="Y56" s="596"/>
    </row>
    <row r="57" spans="2:26" s="590" customFormat="1" ht="15" customHeight="1">
      <c r="B57" s="595"/>
      <c r="C57" s="595"/>
      <c r="D57" s="597" t="s">
        <v>592</v>
      </c>
      <c r="E57" s="598"/>
      <c r="F57" s="598"/>
      <c r="G57" s="598"/>
      <c r="H57" s="598"/>
      <c r="I57" s="598"/>
      <c r="J57" s="598"/>
      <c r="K57" s="598"/>
      <c r="L57" s="598"/>
      <c r="M57" s="598"/>
      <c r="N57" s="598"/>
      <c r="O57" s="595"/>
      <c r="P57" s="597"/>
      <c r="Q57" s="598"/>
      <c r="R57" s="598"/>
      <c r="S57" s="598"/>
      <c r="T57" s="598"/>
      <c r="U57" s="598"/>
      <c r="V57" s="598"/>
      <c r="W57" s="598"/>
      <c r="X57" s="598"/>
      <c r="Y57" s="598"/>
    </row>
    <row r="58" spans="2:26" ht="15" customHeight="1">
      <c r="D58" s="599" t="s">
        <v>593</v>
      </c>
      <c r="E58" s="599"/>
      <c r="F58" s="600"/>
      <c r="G58" s="590"/>
      <c r="H58" s="590"/>
      <c r="I58" s="590"/>
      <c r="J58" s="590"/>
      <c r="K58" s="590"/>
      <c r="L58" s="601" t="s">
        <v>517</v>
      </c>
      <c r="M58" s="590"/>
      <c r="N58" s="590"/>
      <c r="O58" s="590"/>
      <c r="P58" s="600"/>
      <c r="Q58" s="599"/>
      <c r="R58" s="600"/>
      <c r="S58" s="590"/>
      <c r="T58" s="590"/>
      <c r="U58" s="590"/>
      <c r="V58" s="590"/>
      <c r="W58" s="590"/>
      <c r="X58" s="590"/>
      <c r="Y58" s="590"/>
      <c r="Z58" s="590"/>
    </row>
    <row r="59" spans="2:26" ht="28.05" customHeight="1">
      <c r="D59" s="600"/>
      <c r="E59" s="599"/>
      <c r="F59" s="590"/>
      <c r="G59" s="590"/>
      <c r="H59" s="590"/>
      <c r="I59" s="590"/>
      <c r="J59" s="590"/>
      <c r="K59" s="590"/>
      <c r="L59" s="590"/>
      <c r="M59" s="590"/>
      <c r="N59" s="590"/>
      <c r="O59" s="590"/>
      <c r="P59" s="600"/>
      <c r="Q59" s="599"/>
      <c r="R59" s="590"/>
      <c r="S59" s="590"/>
      <c r="T59" s="590"/>
      <c r="U59" s="590"/>
      <c r="V59" s="590"/>
      <c r="W59" s="590"/>
      <c r="X59" s="590"/>
      <c r="Y59" s="590"/>
      <c r="Z59" s="590"/>
    </row>
  </sheetData>
  <mergeCells count="104">
    <mergeCell ref="B43:I55"/>
    <mergeCell ref="J43:Q55"/>
    <mergeCell ref="R43:Y55"/>
    <mergeCell ref="B42:C42"/>
    <mergeCell ref="F42:I42"/>
    <mergeCell ref="J42:K42"/>
    <mergeCell ref="N42:Q42"/>
    <mergeCell ref="R42:S42"/>
    <mergeCell ref="V42:Y42"/>
    <mergeCell ref="R40:S40"/>
    <mergeCell ref="U40:V40"/>
    <mergeCell ref="W40:X40"/>
    <mergeCell ref="B41:C41"/>
    <mergeCell ref="D41:I41"/>
    <mergeCell ref="J41:K41"/>
    <mergeCell ref="L41:Q41"/>
    <mergeCell ref="R41:S41"/>
    <mergeCell ref="T41:Y41"/>
    <mergeCell ref="B40:C40"/>
    <mergeCell ref="E40:F40"/>
    <mergeCell ref="G40:H40"/>
    <mergeCell ref="J40:K40"/>
    <mergeCell ref="M40:N40"/>
    <mergeCell ref="O40:P40"/>
    <mergeCell ref="B26:I38"/>
    <mergeCell ref="J26:Q38"/>
    <mergeCell ref="R26:Y38"/>
    <mergeCell ref="B39:D39"/>
    <mergeCell ref="F39:H39"/>
    <mergeCell ref="J39:L39"/>
    <mergeCell ref="N39:P39"/>
    <mergeCell ref="R39:T39"/>
    <mergeCell ref="V39:X39"/>
    <mergeCell ref="B25:C25"/>
    <mergeCell ref="F25:I25"/>
    <mergeCell ref="J25:K25"/>
    <mergeCell ref="N25:Q25"/>
    <mergeCell ref="R25:S25"/>
    <mergeCell ref="V25:Y25"/>
    <mergeCell ref="R23:S23"/>
    <mergeCell ref="U23:V23"/>
    <mergeCell ref="W23:X23"/>
    <mergeCell ref="B24:C24"/>
    <mergeCell ref="D24:I24"/>
    <mergeCell ref="J24:K24"/>
    <mergeCell ref="L24:Q24"/>
    <mergeCell ref="R24:S24"/>
    <mergeCell ref="T24:Y24"/>
    <mergeCell ref="B23:C23"/>
    <mergeCell ref="E23:F23"/>
    <mergeCell ref="G23:H23"/>
    <mergeCell ref="J23:K23"/>
    <mergeCell ref="M23:N23"/>
    <mergeCell ref="O23:P23"/>
    <mergeCell ref="B9:I21"/>
    <mergeCell ref="J9:Q21"/>
    <mergeCell ref="R9:Y21"/>
    <mergeCell ref="B22:D22"/>
    <mergeCell ref="F22:H22"/>
    <mergeCell ref="J22:L22"/>
    <mergeCell ref="N22:P22"/>
    <mergeCell ref="R22:T22"/>
    <mergeCell ref="V22:X22"/>
    <mergeCell ref="B8:C8"/>
    <mergeCell ref="F8:I8"/>
    <mergeCell ref="J8:K8"/>
    <mergeCell ref="N8:Q8"/>
    <mergeCell ref="R8:S8"/>
    <mergeCell ref="V8:Y8"/>
    <mergeCell ref="R6:S6"/>
    <mergeCell ref="U6:V6"/>
    <mergeCell ref="W6:X6"/>
    <mergeCell ref="B7:C7"/>
    <mergeCell ref="D7:I7"/>
    <mergeCell ref="J7:K7"/>
    <mergeCell ref="L7:Q7"/>
    <mergeCell ref="R7:S7"/>
    <mergeCell ref="T7:Y7"/>
    <mergeCell ref="B6:C6"/>
    <mergeCell ref="E6:F6"/>
    <mergeCell ref="G6:H6"/>
    <mergeCell ref="J6:K6"/>
    <mergeCell ref="M6:N6"/>
    <mergeCell ref="O6:P6"/>
    <mergeCell ref="B5:D5"/>
    <mergeCell ref="F5:H5"/>
    <mergeCell ref="J5:L5"/>
    <mergeCell ref="N5:P5"/>
    <mergeCell ref="R5:T5"/>
    <mergeCell ref="V5:X5"/>
    <mergeCell ref="U3:V4"/>
    <mergeCell ref="W3:Y4"/>
    <mergeCell ref="B4:D4"/>
    <mergeCell ref="E4:H4"/>
    <mergeCell ref="I4:K4"/>
    <mergeCell ref="L4:N4"/>
    <mergeCell ref="O4:Q4"/>
    <mergeCell ref="R4:T4"/>
    <mergeCell ref="B3:D3"/>
    <mergeCell ref="E3:H3"/>
    <mergeCell ref="I3:K3"/>
    <mergeCell ref="L3:N3"/>
    <mergeCell ref="O3:Q3"/>
    <mergeCell ref="R3:T3"/>
  </mergeCells>
  <phoneticPr fontId="8"/>
  <dataValidations count="1">
    <dataValidation type="list" allowBlank="1" showInputMessage="1" showErrorMessage="1" sqref="E6:F6 M6:N6 U6:V6 E23:F23 M23:N23 U23:V23 E40:F40 M40:N40 U40:V40" xr:uid="{BCF4A686-D403-4DAC-B8A2-A32132CC327C}">
      <formula1>INDIRECT(D6)</formula1>
    </dataValidation>
  </dataValidations>
  <printOptions horizontalCentered="1" verticalCentered="1"/>
  <pageMargins left="0.19685039370078741" right="0.19685039370078741" top="0.39370078740157483" bottom="0.19685039370078741" header="0.31496062992125984" footer="0.31496062992125984"/>
  <pageSetup paperSize="9" scale="68"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8548F-755B-4AA7-9FB2-FB199B6C5A63}">
  <dimension ref="B2:AI53"/>
  <sheetViews>
    <sheetView showGridLines="0" showZeros="0" view="pageBreakPreview" topLeftCell="A19" zoomScaleNormal="100" zoomScaleSheetLayoutView="100" workbookViewId="0"/>
  </sheetViews>
  <sheetFormatPr defaultColWidth="9" defaultRowHeight="12"/>
  <cols>
    <col min="1" max="1" width="1.6640625" style="602" customWidth="1"/>
    <col min="2" max="2" width="3.21875" style="602" customWidth="1"/>
    <col min="3" max="35" width="4.109375" style="602" customWidth="1"/>
    <col min="36" max="36" width="1.33203125" style="602" customWidth="1"/>
    <col min="37" max="16384" width="9" style="602"/>
  </cols>
  <sheetData>
    <row r="2" spans="2:35" ht="8.25" customHeight="1"/>
    <row r="3" spans="2:35" ht="25.05" customHeight="1">
      <c r="B3" s="265" t="s">
        <v>594</v>
      </c>
      <c r="C3" s="265"/>
      <c r="D3" s="265"/>
      <c r="E3" s="603"/>
      <c r="F3" s="603"/>
      <c r="G3" s="603"/>
      <c r="H3" s="603"/>
      <c r="I3" s="603"/>
      <c r="J3" s="265"/>
      <c r="K3" s="265"/>
      <c r="L3" s="265"/>
      <c r="M3" s="265"/>
      <c r="N3" s="265"/>
      <c r="O3" s="265"/>
      <c r="P3" s="265"/>
      <c r="Q3" s="265"/>
      <c r="R3" s="265"/>
      <c r="S3" s="265"/>
      <c r="T3" s="265"/>
      <c r="U3" s="265"/>
      <c r="V3" s="265"/>
      <c r="W3" s="265"/>
      <c r="X3" s="265"/>
      <c r="Y3" s="265"/>
      <c r="Z3" s="265"/>
      <c r="AA3" s="265"/>
      <c r="AB3" s="265"/>
      <c r="AC3" s="265"/>
      <c r="AD3" s="265"/>
      <c r="AE3" s="265"/>
      <c r="AF3" s="265"/>
      <c r="AG3" s="265"/>
      <c r="AH3" s="265"/>
      <c r="AI3" s="265"/>
    </row>
    <row r="4" spans="2:35" ht="20.100000000000001" customHeight="1">
      <c r="B4" s="266" t="s">
        <v>8</v>
      </c>
      <c r="C4" s="266"/>
      <c r="D4" s="604"/>
      <c r="E4" s="115" t="s">
        <v>292</v>
      </c>
      <c r="F4" s="116"/>
      <c r="G4" s="116"/>
      <c r="H4" s="116"/>
      <c r="I4" s="117"/>
      <c r="J4" s="605" t="s">
        <v>9</v>
      </c>
      <c r="K4" s="270"/>
      <c r="L4" s="270"/>
      <c r="M4" s="288" t="s">
        <v>294</v>
      </c>
      <c r="N4" s="288"/>
      <c r="O4" s="288"/>
      <c r="P4" s="288"/>
      <c r="Q4" s="288"/>
      <c r="R4" s="288"/>
      <c r="S4" s="278" t="s">
        <v>374</v>
      </c>
      <c r="T4" s="278"/>
      <c r="U4" s="278"/>
      <c r="V4" s="278"/>
      <c r="W4" s="109" t="s">
        <v>310</v>
      </c>
      <c r="X4" s="109"/>
      <c r="Y4" s="109"/>
      <c r="Z4" s="109"/>
      <c r="AA4" s="109"/>
      <c r="AB4" s="109"/>
      <c r="AC4" s="253" t="s">
        <v>375</v>
      </c>
      <c r="AD4" s="254"/>
      <c r="AE4" s="255"/>
      <c r="AF4" s="606">
        <v>44861</v>
      </c>
      <c r="AG4" s="607"/>
      <c r="AH4" s="607"/>
      <c r="AI4" s="608"/>
    </row>
    <row r="5" spans="2:35" ht="20.100000000000001" customHeight="1">
      <c r="B5" s="274" t="s">
        <v>0</v>
      </c>
      <c r="C5" s="274"/>
      <c r="D5" s="609"/>
      <c r="E5" s="119" t="s">
        <v>293</v>
      </c>
      <c r="F5" s="120"/>
      <c r="G5" s="120"/>
      <c r="H5" s="120"/>
      <c r="I5" s="130"/>
      <c r="J5" s="610" t="s">
        <v>1</v>
      </c>
      <c r="K5" s="232"/>
      <c r="L5" s="232"/>
      <c r="M5" s="288" t="s">
        <v>295</v>
      </c>
      <c r="N5" s="288"/>
      <c r="O5" s="288"/>
      <c r="P5" s="288"/>
      <c r="Q5" s="288"/>
      <c r="R5" s="288"/>
      <c r="S5" s="278" t="s">
        <v>376</v>
      </c>
      <c r="T5" s="278"/>
      <c r="U5" s="278"/>
      <c r="V5" s="278"/>
      <c r="W5" s="109" t="s">
        <v>334</v>
      </c>
      <c r="X5" s="109"/>
      <c r="Y5" s="109"/>
      <c r="Z5" s="109"/>
      <c r="AA5" s="109"/>
      <c r="AB5" s="109"/>
      <c r="AC5" s="578"/>
      <c r="AD5" s="611"/>
      <c r="AE5" s="579"/>
      <c r="AF5" s="612"/>
      <c r="AG5" s="613"/>
      <c r="AH5" s="613"/>
      <c r="AI5" s="614"/>
    </row>
    <row r="6" spans="2:35" ht="26.25" customHeight="1">
      <c r="B6" s="615" t="s">
        <v>595</v>
      </c>
      <c r="C6" s="616" t="s">
        <v>596</v>
      </c>
      <c r="D6" s="617"/>
      <c r="E6" s="617"/>
      <c r="F6" s="617"/>
      <c r="G6" s="617"/>
      <c r="H6" s="617"/>
      <c r="I6" s="617"/>
      <c r="J6" s="617"/>
      <c r="K6" s="617"/>
      <c r="L6" s="617"/>
      <c r="M6" s="617"/>
      <c r="N6" s="617"/>
      <c r="O6" s="617"/>
      <c r="P6" s="617"/>
      <c r="Q6" s="617"/>
      <c r="R6" s="617"/>
      <c r="S6" s="617"/>
      <c r="T6" s="617"/>
      <c r="U6" s="617"/>
      <c r="V6" s="617"/>
      <c r="W6" s="617"/>
      <c r="X6" s="617"/>
      <c r="Y6" s="617"/>
      <c r="Z6" s="617"/>
      <c r="AA6" s="617"/>
      <c r="AB6" s="617"/>
      <c r="AC6" s="617"/>
      <c r="AD6" s="617"/>
      <c r="AE6" s="617"/>
      <c r="AF6" s="617"/>
      <c r="AG6" s="617"/>
      <c r="AH6" s="617"/>
      <c r="AI6" s="618"/>
    </row>
    <row r="7" spans="2:35" ht="35.549999999999997" customHeight="1">
      <c r="B7" s="615"/>
      <c r="C7" s="619"/>
      <c r="D7" s="620"/>
      <c r="E7" s="620"/>
      <c r="F7" s="620"/>
      <c r="G7" s="620"/>
      <c r="H7" s="620"/>
      <c r="I7" s="620"/>
      <c r="J7" s="620"/>
      <c r="K7" s="620"/>
      <c r="L7" s="620"/>
      <c r="M7" s="620"/>
      <c r="N7" s="620"/>
      <c r="O7" s="620"/>
      <c r="P7" s="620"/>
      <c r="Q7" s="620"/>
      <c r="R7" s="620"/>
      <c r="S7" s="620"/>
      <c r="T7" s="620"/>
      <c r="U7" s="620"/>
      <c r="V7" s="620"/>
      <c r="W7" s="620"/>
      <c r="X7" s="620"/>
      <c r="Y7" s="620"/>
      <c r="Z7" s="620"/>
      <c r="AA7" s="620"/>
      <c r="AB7" s="620"/>
      <c r="AC7" s="620"/>
      <c r="AD7" s="620"/>
      <c r="AE7" s="620"/>
      <c r="AF7" s="620"/>
      <c r="AG7" s="620"/>
      <c r="AH7" s="620"/>
      <c r="AI7" s="621"/>
    </row>
    <row r="8" spans="2:35" ht="35.549999999999997" customHeight="1">
      <c r="B8" s="615"/>
      <c r="C8" s="619"/>
      <c r="D8" s="620"/>
      <c r="E8" s="620"/>
      <c r="F8" s="620"/>
      <c r="G8" s="620"/>
      <c r="H8" s="620"/>
      <c r="I8" s="620"/>
      <c r="J8" s="620"/>
      <c r="K8" s="620"/>
      <c r="L8" s="620"/>
      <c r="M8" s="620"/>
      <c r="N8" s="620"/>
      <c r="O8" s="620"/>
      <c r="P8" s="620"/>
      <c r="Q8" s="620"/>
      <c r="R8" s="620"/>
      <c r="S8" s="620"/>
      <c r="T8" s="620"/>
      <c r="U8" s="620"/>
      <c r="V8" s="620"/>
      <c r="W8" s="620"/>
      <c r="X8" s="620"/>
      <c r="Y8" s="620"/>
      <c r="Z8" s="620"/>
      <c r="AA8" s="620"/>
      <c r="AB8" s="620"/>
      <c r="AC8" s="620"/>
      <c r="AD8" s="620"/>
      <c r="AE8" s="620"/>
      <c r="AF8" s="620"/>
      <c r="AG8" s="620"/>
      <c r="AH8" s="620"/>
      <c r="AI8" s="621"/>
    </row>
    <row r="9" spans="2:35" ht="35.549999999999997" customHeight="1">
      <c r="B9" s="615"/>
      <c r="C9" s="619"/>
      <c r="D9" s="620"/>
      <c r="E9" s="620"/>
      <c r="F9" s="620"/>
      <c r="G9" s="620"/>
      <c r="H9" s="620"/>
      <c r="I9" s="620"/>
      <c r="J9" s="620"/>
      <c r="K9" s="620"/>
      <c r="L9" s="620"/>
      <c r="M9" s="620"/>
      <c r="N9" s="620"/>
      <c r="O9" s="620"/>
      <c r="P9" s="620"/>
      <c r="Q9" s="620"/>
      <c r="R9" s="620"/>
      <c r="S9" s="620"/>
      <c r="T9" s="620"/>
      <c r="U9" s="620"/>
      <c r="V9" s="620"/>
      <c r="W9" s="620"/>
      <c r="X9" s="620"/>
      <c r="Y9" s="620"/>
      <c r="Z9" s="620"/>
      <c r="AA9" s="620"/>
      <c r="AB9" s="620"/>
      <c r="AC9" s="620"/>
      <c r="AD9" s="620"/>
      <c r="AE9" s="620"/>
      <c r="AF9" s="620"/>
      <c r="AG9" s="620"/>
      <c r="AH9" s="620"/>
      <c r="AI9" s="621"/>
    </row>
    <row r="10" spans="2:35" ht="35.549999999999997" customHeight="1">
      <c r="B10" s="615"/>
      <c r="C10" s="619"/>
      <c r="D10" s="620"/>
      <c r="E10" s="620"/>
      <c r="F10" s="620"/>
      <c r="G10" s="620"/>
      <c r="H10" s="620"/>
      <c r="I10" s="620"/>
      <c r="J10" s="620"/>
      <c r="K10" s="620"/>
      <c r="L10" s="620"/>
      <c r="M10" s="620"/>
      <c r="N10" s="620"/>
      <c r="O10" s="620"/>
      <c r="P10" s="620"/>
      <c r="Q10" s="620"/>
      <c r="R10" s="620"/>
      <c r="S10" s="620"/>
      <c r="T10" s="620"/>
      <c r="U10" s="620"/>
      <c r="V10" s="620"/>
      <c r="W10" s="620"/>
      <c r="X10" s="620"/>
      <c r="Y10" s="620"/>
      <c r="Z10" s="620"/>
      <c r="AA10" s="620"/>
      <c r="AB10" s="620"/>
      <c r="AC10" s="620"/>
      <c r="AD10" s="620"/>
      <c r="AE10" s="620"/>
      <c r="AF10" s="620"/>
      <c r="AG10" s="620"/>
      <c r="AH10" s="620"/>
      <c r="AI10" s="621"/>
    </row>
    <row r="11" spans="2:35" ht="35.549999999999997" customHeight="1">
      <c r="B11" s="615"/>
      <c r="C11" s="619"/>
      <c r="D11" s="620"/>
      <c r="E11" s="620"/>
      <c r="F11" s="620"/>
      <c r="G11" s="620"/>
      <c r="H11" s="620"/>
      <c r="I11" s="620"/>
      <c r="J11" s="620"/>
      <c r="K11" s="620"/>
      <c r="L11" s="620"/>
      <c r="M11" s="620"/>
      <c r="N11" s="620"/>
      <c r="O11" s="620"/>
      <c r="P11" s="620"/>
      <c r="Q11" s="620"/>
      <c r="R11" s="620"/>
      <c r="S11" s="620"/>
      <c r="T11" s="620"/>
      <c r="U11" s="620"/>
      <c r="V11" s="620"/>
      <c r="W11" s="620"/>
      <c r="X11" s="620"/>
      <c r="Y11" s="620"/>
      <c r="Z11" s="620"/>
      <c r="AA11" s="620"/>
      <c r="AB11" s="620"/>
      <c r="AC11" s="620"/>
      <c r="AD11" s="620"/>
      <c r="AE11" s="620"/>
      <c r="AF11" s="620"/>
      <c r="AG11" s="620"/>
      <c r="AH11" s="620"/>
      <c r="AI11" s="621"/>
    </row>
    <row r="12" spans="2:35" ht="35.549999999999997" customHeight="1">
      <c r="B12" s="615"/>
      <c r="C12" s="619"/>
      <c r="D12" s="620"/>
      <c r="E12" s="620"/>
      <c r="F12" s="620"/>
      <c r="G12" s="620"/>
      <c r="H12" s="620"/>
      <c r="I12" s="620"/>
      <c r="J12" s="620"/>
      <c r="K12" s="620"/>
      <c r="L12" s="620"/>
      <c r="M12" s="620"/>
      <c r="N12" s="620"/>
      <c r="O12" s="620"/>
      <c r="P12" s="620"/>
      <c r="Q12" s="620"/>
      <c r="R12" s="620"/>
      <c r="S12" s="620"/>
      <c r="T12" s="620"/>
      <c r="U12" s="620"/>
      <c r="V12" s="620"/>
      <c r="W12" s="620"/>
      <c r="X12" s="620"/>
      <c r="Y12" s="620"/>
      <c r="Z12" s="620"/>
      <c r="AA12" s="620"/>
      <c r="AB12" s="620"/>
      <c r="AC12" s="620"/>
      <c r="AD12" s="620"/>
      <c r="AE12" s="620"/>
      <c r="AF12" s="620"/>
      <c r="AG12" s="620"/>
      <c r="AH12" s="620"/>
      <c r="AI12" s="621"/>
    </row>
    <row r="13" spans="2:35" ht="35.549999999999997" customHeight="1">
      <c r="B13" s="615"/>
      <c r="C13" s="619"/>
      <c r="D13" s="620"/>
      <c r="E13" s="620"/>
      <c r="F13" s="620"/>
      <c r="G13" s="620"/>
      <c r="H13" s="620"/>
      <c r="I13" s="620"/>
      <c r="J13" s="620"/>
      <c r="K13" s="620"/>
      <c r="L13" s="620"/>
      <c r="M13" s="620"/>
      <c r="N13" s="620"/>
      <c r="O13" s="620"/>
      <c r="P13" s="620"/>
      <c r="Q13" s="620"/>
      <c r="R13" s="620"/>
      <c r="S13" s="620"/>
      <c r="T13" s="620"/>
      <c r="U13" s="620"/>
      <c r="V13" s="620"/>
      <c r="W13" s="620"/>
      <c r="X13" s="620"/>
      <c r="Y13" s="620"/>
      <c r="Z13" s="620"/>
      <c r="AA13" s="620"/>
      <c r="AB13" s="620"/>
      <c r="AC13" s="620"/>
      <c r="AD13" s="620"/>
      <c r="AE13" s="620"/>
      <c r="AF13" s="620"/>
      <c r="AG13" s="620"/>
      <c r="AH13" s="620"/>
      <c r="AI13" s="621"/>
    </row>
    <row r="14" spans="2:35" ht="35.549999999999997" customHeight="1">
      <c r="B14" s="615"/>
      <c r="C14" s="619"/>
      <c r="D14" s="620"/>
      <c r="E14" s="620"/>
      <c r="F14" s="620"/>
      <c r="G14" s="620"/>
      <c r="H14" s="620"/>
      <c r="I14" s="620"/>
      <c r="J14" s="620"/>
      <c r="K14" s="620"/>
      <c r="L14" s="620"/>
      <c r="M14" s="620"/>
      <c r="N14" s="620"/>
      <c r="O14" s="620"/>
      <c r="P14" s="620"/>
      <c r="Q14" s="620"/>
      <c r="R14" s="620"/>
      <c r="S14" s="620"/>
      <c r="T14" s="620"/>
      <c r="U14" s="620"/>
      <c r="V14" s="620"/>
      <c r="W14" s="620"/>
      <c r="X14" s="620"/>
      <c r="Y14" s="620"/>
      <c r="Z14" s="620"/>
      <c r="AA14" s="620"/>
      <c r="AB14" s="620"/>
      <c r="AC14" s="620"/>
      <c r="AD14" s="620"/>
      <c r="AE14" s="620"/>
      <c r="AF14" s="620"/>
      <c r="AG14" s="620"/>
      <c r="AH14" s="620"/>
      <c r="AI14" s="621"/>
    </row>
    <row r="15" spans="2:35" ht="35.549999999999997" customHeight="1">
      <c r="B15" s="615"/>
      <c r="C15" s="619"/>
      <c r="D15" s="620"/>
      <c r="E15" s="620"/>
      <c r="F15" s="620"/>
      <c r="G15" s="620"/>
      <c r="H15" s="620"/>
      <c r="I15" s="620"/>
      <c r="J15" s="620"/>
      <c r="K15" s="620"/>
      <c r="L15" s="620"/>
      <c r="M15" s="620"/>
      <c r="N15" s="620"/>
      <c r="O15" s="620"/>
      <c r="P15" s="620"/>
      <c r="Q15" s="620"/>
      <c r="R15" s="620"/>
      <c r="S15" s="620"/>
      <c r="T15" s="620"/>
      <c r="U15" s="620"/>
      <c r="V15" s="620"/>
      <c r="W15" s="620"/>
      <c r="X15" s="620"/>
      <c r="Y15" s="620"/>
      <c r="Z15" s="620"/>
      <c r="AA15" s="620"/>
      <c r="AB15" s="620"/>
      <c r="AC15" s="620"/>
      <c r="AD15" s="620"/>
      <c r="AE15" s="620"/>
      <c r="AF15" s="620"/>
      <c r="AG15" s="620"/>
      <c r="AH15" s="620"/>
      <c r="AI15" s="621"/>
    </row>
    <row r="16" spans="2:35" ht="35.549999999999997" customHeight="1">
      <c r="B16" s="615"/>
      <c r="C16" s="619"/>
      <c r="D16" s="620"/>
      <c r="E16" s="620"/>
      <c r="F16" s="620"/>
      <c r="G16" s="620"/>
      <c r="H16" s="620"/>
      <c r="I16" s="620"/>
      <c r="J16" s="620"/>
      <c r="K16" s="620"/>
      <c r="L16" s="620"/>
      <c r="M16" s="620"/>
      <c r="N16" s="620"/>
      <c r="O16" s="620"/>
      <c r="P16" s="620"/>
      <c r="Q16" s="620"/>
      <c r="R16" s="620"/>
      <c r="S16" s="620"/>
      <c r="T16" s="620"/>
      <c r="U16" s="620"/>
      <c r="V16" s="620"/>
      <c r="W16" s="620"/>
      <c r="X16" s="620"/>
      <c r="Y16" s="620"/>
      <c r="Z16" s="620"/>
      <c r="AA16" s="620"/>
      <c r="AB16" s="620"/>
      <c r="AC16" s="620"/>
      <c r="AD16" s="620"/>
      <c r="AE16" s="620"/>
      <c r="AF16" s="620"/>
      <c r="AG16" s="620"/>
      <c r="AH16" s="620"/>
      <c r="AI16" s="621"/>
    </row>
    <row r="17" spans="2:35" ht="22.5" customHeight="1">
      <c r="B17" s="615"/>
      <c r="C17" s="619"/>
      <c r="D17" s="620"/>
      <c r="E17" s="620"/>
      <c r="F17" s="620"/>
      <c r="G17" s="620"/>
      <c r="H17" s="620"/>
      <c r="I17" s="620"/>
      <c r="J17" s="620"/>
      <c r="K17" s="620"/>
      <c r="L17" s="620"/>
      <c r="M17" s="620"/>
      <c r="N17" s="620"/>
      <c r="O17" s="620"/>
      <c r="P17" s="620"/>
      <c r="Q17" s="620"/>
      <c r="R17" s="620"/>
      <c r="S17" s="620"/>
      <c r="T17" s="620"/>
      <c r="U17" s="620"/>
      <c r="V17" s="620"/>
      <c r="W17" s="620"/>
      <c r="X17" s="620"/>
      <c r="Y17" s="620"/>
      <c r="Z17" s="620"/>
      <c r="AA17" s="620"/>
      <c r="AB17" s="620"/>
      <c r="AC17" s="620"/>
      <c r="AD17" s="620"/>
      <c r="AE17" s="620"/>
      <c r="AF17" s="620"/>
      <c r="AG17" s="620"/>
      <c r="AH17" s="620"/>
      <c r="AI17" s="621"/>
    </row>
    <row r="18" spans="2:35" ht="78.75" customHeight="1">
      <c r="B18" s="622"/>
      <c r="C18" s="623"/>
      <c r="D18" s="624"/>
      <c r="E18" s="625"/>
      <c r="F18" s="626"/>
      <c r="G18" s="626"/>
      <c r="H18" s="624"/>
      <c r="I18" s="624"/>
      <c r="J18" s="624"/>
      <c r="K18" s="624"/>
      <c r="L18" s="624"/>
      <c r="M18" s="624"/>
      <c r="N18" s="624"/>
      <c r="O18" s="624"/>
      <c r="P18" s="624"/>
      <c r="Q18" s="624"/>
      <c r="R18" s="624"/>
      <c r="S18" s="627" t="s">
        <v>597</v>
      </c>
      <c r="T18" s="627"/>
      <c r="U18" s="627"/>
      <c r="V18" s="627"/>
      <c r="W18" s="627"/>
      <c r="X18" s="627"/>
      <c r="Y18" s="627"/>
      <c r="Z18" s="627"/>
      <c r="AA18" s="627"/>
      <c r="AB18" s="627"/>
      <c r="AC18" s="627"/>
      <c r="AD18" s="627"/>
      <c r="AE18" s="627"/>
      <c r="AF18" s="627"/>
      <c r="AG18" s="627"/>
      <c r="AH18" s="627"/>
      <c r="AI18" s="628"/>
    </row>
    <row r="19" spans="2:35" ht="15" customHeight="1"/>
    <row r="20" spans="2:35" ht="25.05" customHeight="1">
      <c r="B20" s="265" t="s">
        <v>594</v>
      </c>
      <c r="C20" s="265"/>
      <c r="D20" s="265"/>
      <c r="E20" s="603"/>
      <c r="F20" s="603"/>
      <c r="G20" s="603"/>
      <c r="H20" s="603"/>
      <c r="I20" s="603"/>
      <c r="J20" s="265"/>
      <c r="K20" s="265"/>
      <c r="L20" s="265"/>
      <c r="M20" s="265"/>
      <c r="N20" s="265"/>
      <c r="O20" s="265"/>
      <c r="P20" s="265"/>
      <c r="Q20" s="265"/>
      <c r="R20" s="265"/>
      <c r="S20" s="265"/>
      <c r="T20" s="265"/>
      <c r="U20" s="265"/>
      <c r="V20" s="265"/>
      <c r="W20" s="265"/>
      <c r="X20" s="265"/>
      <c r="Y20" s="265"/>
      <c r="Z20" s="265"/>
      <c r="AA20" s="265"/>
      <c r="AB20" s="265"/>
      <c r="AC20" s="265"/>
      <c r="AD20" s="265"/>
      <c r="AE20" s="265"/>
      <c r="AF20" s="265"/>
      <c r="AG20" s="265"/>
      <c r="AH20" s="265"/>
      <c r="AI20" s="265"/>
    </row>
    <row r="21" spans="2:35" ht="20.100000000000001" customHeight="1">
      <c r="B21" s="266" t="s">
        <v>8</v>
      </c>
      <c r="C21" s="266"/>
      <c r="D21" s="604"/>
      <c r="E21" s="115" t="s">
        <v>292</v>
      </c>
      <c r="F21" s="116"/>
      <c r="G21" s="116"/>
      <c r="H21" s="116"/>
      <c r="I21" s="117"/>
      <c r="J21" s="605" t="s">
        <v>9</v>
      </c>
      <c r="K21" s="270"/>
      <c r="L21" s="270"/>
      <c r="M21" s="288" t="s">
        <v>294</v>
      </c>
      <c r="N21" s="288"/>
      <c r="O21" s="288"/>
      <c r="P21" s="288"/>
      <c r="Q21" s="288"/>
      <c r="R21" s="288"/>
      <c r="S21" s="278" t="s">
        <v>374</v>
      </c>
      <c r="T21" s="278"/>
      <c r="U21" s="278"/>
      <c r="V21" s="278"/>
      <c r="W21" s="109" t="s">
        <v>310</v>
      </c>
      <c r="X21" s="109"/>
      <c r="Y21" s="109"/>
      <c r="Z21" s="109"/>
      <c r="AA21" s="109"/>
      <c r="AB21" s="109"/>
      <c r="AC21" s="253" t="s">
        <v>375</v>
      </c>
      <c r="AD21" s="254"/>
      <c r="AE21" s="255"/>
      <c r="AF21" s="606">
        <v>44861</v>
      </c>
      <c r="AG21" s="607"/>
      <c r="AH21" s="607"/>
      <c r="AI21" s="608"/>
    </row>
    <row r="22" spans="2:35" ht="20.100000000000001" customHeight="1">
      <c r="B22" s="274" t="s">
        <v>0</v>
      </c>
      <c r="C22" s="274"/>
      <c r="D22" s="609"/>
      <c r="E22" s="119" t="s">
        <v>293</v>
      </c>
      <c r="F22" s="120"/>
      <c r="G22" s="120"/>
      <c r="H22" s="120"/>
      <c r="I22" s="130"/>
      <c r="J22" s="610" t="s">
        <v>1</v>
      </c>
      <c r="K22" s="232"/>
      <c r="L22" s="232"/>
      <c r="M22" s="288" t="s">
        <v>295</v>
      </c>
      <c r="N22" s="288"/>
      <c r="O22" s="288"/>
      <c r="P22" s="288"/>
      <c r="Q22" s="288"/>
      <c r="R22" s="288"/>
      <c r="S22" s="278" t="s">
        <v>376</v>
      </c>
      <c r="T22" s="278"/>
      <c r="U22" s="278"/>
      <c r="V22" s="278"/>
      <c r="W22" s="109" t="s">
        <v>334</v>
      </c>
      <c r="X22" s="109"/>
      <c r="Y22" s="109"/>
      <c r="Z22" s="109"/>
      <c r="AA22" s="109"/>
      <c r="AB22" s="109"/>
      <c r="AC22" s="578"/>
      <c r="AD22" s="611"/>
      <c r="AE22" s="579"/>
      <c r="AF22" s="612"/>
      <c r="AG22" s="613"/>
      <c r="AH22" s="613"/>
      <c r="AI22" s="614"/>
    </row>
    <row r="23" spans="2:35" ht="26.25" customHeight="1">
      <c r="B23" s="615" t="s">
        <v>595</v>
      </c>
      <c r="C23" s="616" t="s">
        <v>596</v>
      </c>
      <c r="D23" s="617"/>
      <c r="E23" s="617"/>
      <c r="F23" s="617"/>
      <c r="G23" s="617"/>
      <c r="H23" s="617"/>
      <c r="I23" s="617"/>
      <c r="J23" s="617"/>
      <c r="K23" s="617"/>
      <c r="L23" s="617"/>
      <c r="M23" s="617"/>
      <c r="N23" s="617"/>
      <c r="O23" s="617"/>
      <c r="P23" s="617"/>
      <c r="Q23" s="617"/>
      <c r="R23" s="617"/>
      <c r="S23" s="617"/>
      <c r="T23" s="617"/>
      <c r="U23" s="617"/>
      <c r="V23" s="617"/>
      <c r="W23" s="617"/>
      <c r="X23" s="617"/>
      <c r="Y23" s="617"/>
      <c r="Z23" s="617"/>
      <c r="AA23" s="617"/>
      <c r="AB23" s="617"/>
      <c r="AC23" s="617"/>
      <c r="AD23" s="617"/>
      <c r="AE23" s="617"/>
      <c r="AF23" s="617"/>
      <c r="AG23" s="617"/>
      <c r="AH23" s="617"/>
      <c r="AI23" s="618"/>
    </row>
    <row r="24" spans="2:35" ht="35.549999999999997" customHeight="1">
      <c r="B24" s="615"/>
      <c r="C24" s="619"/>
      <c r="D24" s="620"/>
      <c r="E24" s="620"/>
      <c r="F24" s="620"/>
      <c r="G24" s="620"/>
      <c r="H24" s="620"/>
      <c r="I24" s="620"/>
      <c r="J24" s="620"/>
      <c r="K24" s="620"/>
      <c r="L24" s="620"/>
      <c r="M24" s="620"/>
      <c r="N24" s="620"/>
      <c r="O24" s="620"/>
      <c r="P24" s="620"/>
      <c r="Q24" s="620"/>
      <c r="R24" s="620"/>
      <c r="S24" s="620"/>
      <c r="T24" s="620"/>
      <c r="U24" s="620"/>
      <c r="V24" s="620"/>
      <c r="W24" s="620"/>
      <c r="X24" s="620"/>
      <c r="Y24" s="620"/>
      <c r="Z24" s="620"/>
      <c r="AA24" s="620"/>
      <c r="AB24" s="620"/>
      <c r="AC24" s="620"/>
      <c r="AD24" s="620"/>
      <c r="AE24" s="620"/>
      <c r="AF24" s="620"/>
      <c r="AG24" s="620"/>
      <c r="AH24" s="620"/>
      <c r="AI24" s="621"/>
    </row>
    <row r="25" spans="2:35" ht="35.549999999999997" customHeight="1">
      <c r="B25" s="615"/>
      <c r="C25" s="619"/>
      <c r="D25" s="620"/>
      <c r="E25" s="620"/>
      <c r="F25" s="620"/>
      <c r="G25" s="620"/>
      <c r="H25" s="620"/>
      <c r="I25" s="620"/>
      <c r="J25" s="620"/>
      <c r="K25" s="620"/>
      <c r="L25" s="620"/>
      <c r="M25" s="620"/>
      <c r="N25" s="620"/>
      <c r="O25" s="620"/>
      <c r="P25" s="620"/>
      <c r="Q25" s="620"/>
      <c r="R25" s="620"/>
      <c r="S25" s="620"/>
      <c r="T25" s="620"/>
      <c r="U25" s="620"/>
      <c r="V25" s="620"/>
      <c r="W25" s="620"/>
      <c r="X25" s="620"/>
      <c r="Y25" s="620"/>
      <c r="Z25" s="620"/>
      <c r="AA25" s="620"/>
      <c r="AB25" s="620"/>
      <c r="AC25" s="620"/>
      <c r="AD25" s="620"/>
      <c r="AE25" s="620"/>
      <c r="AF25" s="620"/>
      <c r="AG25" s="620"/>
      <c r="AH25" s="620"/>
      <c r="AI25" s="621"/>
    </row>
    <row r="26" spans="2:35" ht="35.549999999999997" customHeight="1">
      <c r="B26" s="615"/>
      <c r="C26" s="619"/>
      <c r="D26" s="620"/>
      <c r="E26" s="620"/>
      <c r="F26" s="620"/>
      <c r="G26" s="620"/>
      <c r="H26" s="620"/>
      <c r="I26" s="620"/>
      <c r="J26" s="620"/>
      <c r="K26" s="620"/>
      <c r="L26" s="620"/>
      <c r="M26" s="620"/>
      <c r="N26" s="620"/>
      <c r="O26" s="620"/>
      <c r="P26" s="620"/>
      <c r="Q26" s="620"/>
      <c r="R26" s="620"/>
      <c r="S26" s="620"/>
      <c r="T26" s="620"/>
      <c r="U26" s="620"/>
      <c r="V26" s="620"/>
      <c r="W26" s="620"/>
      <c r="X26" s="620"/>
      <c r="Y26" s="620"/>
      <c r="Z26" s="620"/>
      <c r="AA26" s="620"/>
      <c r="AB26" s="620"/>
      <c r="AC26" s="620"/>
      <c r="AD26" s="620"/>
      <c r="AE26" s="620"/>
      <c r="AF26" s="620"/>
      <c r="AG26" s="620"/>
      <c r="AH26" s="620"/>
      <c r="AI26" s="621"/>
    </row>
    <row r="27" spans="2:35" ht="35.549999999999997" customHeight="1">
      <c r="B27" s="615"/>
      <c r="C27" s="619"/>
      <c r="D27" s="620"/>
      <c r="E27" s="620"/>
      <c r="F27" s="620"/>
      <c r="G27" s="620"/>
      <c r="H27" s="620"/>
      <c r="I27" s="620"/>
      <c r="J27" s="620"/>
      <c r="K27" s="620"/>
      <c r="L27" s="620"/>
      <c r="M27" s="620"/>
      <c r="N27" s="620"/>
      <c r="O27" s="620"/>
      <c r="P27" s="620"/>
      <c r="Q27" s="620"/>
      <c r="R27" s="620"/>
      <c r="S27" s="620"/>
      <c r="T27" s="620"/>
      <c r="U27" s="620"/>
      <c r="V27" s="620"/>
      <c r="W27" s="620"/>
      <c r="X27" s="620"/>
      <c r="Y27" s="620"/>
      <c r="Z27" s="620"/>
      <c r="AA27" s="620"/>
      <c r="AB27" s="620"/>
      <c r="AC27" s="620"/>
      <c r="AD27" s="620"/>
      <c r="AE27" s="620"/>
      <c r="AF27" s="620"/>
      <c r="AG27" s="620"/>
      <c r="AH27" s="620"/>
      <c r="AI27" s="621"/>
    </row>
    <row r="28" spans="2:35" ht="35.549999999999997" customHeight="1">
      <c r="B28" s="615"/>
      <c r="C28" s="619"/>
      <c r="D28" s="620"/>
      <c r="E28" s="620"/>
      <c r="F28" s="620"/>
      <c r="G28" s="620"/>
      <c r="H28" s="620"/>
      <c r="I28" s="620"/>
      <c r="J28" s="620"/>
      <c r="K28" s="620"/>
      <c r="L28" s="620"/>
      <c r="M28" s="620"/>
      <c r="N28" s="620"/>
      <c r="O28" s="620"/>
      <c r="P28" s="620"/>
      <c r="Q28" s="620"/>
      <c r="R28" s="620"/>
      <c r="S28" s="620"/>
      <c r="T28" s="620"/>
      <c r="U28" s="620"/>
      <c r="V28" s="620"/>
      <c r="W28" s="620"/>
      <c r="X28" s="620"/>
      <c r="Y28" s="620"/>
      <c r="Z28" s="620"/>
      <c r="AA28" s="620"/>
      <c r="AB28" s="620"/>
      <c r="AC28" s="620"/>
      <c r="AD28" s="620"/>
      <c r="AE28" s="620"/>
      <c r="AF28" s="620"/>
      <c r="AG28" s="620"/>
      <c r="AH28" s="620"/>
      <c r="AI28" s="621"/>
    </row>
    <row r="29" spans="2:35" ht="35.549999999999997" customHeight="1">
      <c r="B29" s="615"/>
      <c r="C29" s="619"/>
      <c r="D29" s="620"/>
      <c r="E29" s="620"/>
      <c r="F29" s="620"/>
      <c r="G29" s="620"/>
      <c r="H29" s="620"/>
      <c r="I29" s="620"/>
      <c r="J29" s="620"/>
      <c r="K29" s="620"/>
      <c r="L29" s="620"/>
      <c r="M29" s="620"/>
      <c r="N29" s="620"/>
      <c r="O29" s="620"/>
      <c r="P29" s="620"/>
      <c r="Q29" s="620"/>
      <c r="R29" s="620"/>
      <c r="S29" s="620"/>
      <c r="T29" s="620"/>
      <c r="U29" s="620"/>
      <c r="V29" s="620"/>
      <c r="W29" s="620"/>
      <c r="X29" s="620"/>
      <c r="Y29" s="620"/>
      <c r="Z29" s="620"/>
      <c r="AA29" s="620"/>
      <c r="AB29" s="620"/>
      <c r="AC29" s="620"/>
      <c r="AD29" s="620"/>
      <c r="AE29" s="620"/>
      <c r="AF29" s="620"/>
      <c r="AG29" s="620"/>
      <c r="AH29" s="620"/>
      <c r="AI29" s="621"/>
    </row>
    <row r="30" spans="2:35" ht="35.549999999999997" customHeight="1">
      <c r="B30" s="615"/>
      <c r="C30" s="619"/>
      <c r="D30" s="620"/>
      <c r="E30" s="620"/>
      <c r="F30" s="620"/>
      <c r="G30" s="620"/>
      <c r="H30" s="620"/>
      <c r="I30" s="620"/>
      <c r="J30" s="620"/>
      <c r="K30" s="620"/>
      <c r="L30" s="620"/>
      <c r="M30" s="620"/>
      <c r="N30" s="620"/>
      <c r="O30" s="620"/>
      <c r="P30" s="620"/>
      <c r="Q30" s="620"/>
      <c r="R30" s="620"/>
      <c r="S30" s="620"/>
      <c r="T30" s="620"/>
      <c r="U30" s="620"/>
      <c r="V30" s="620"/>
      <c r="W30" s="620"/>
      <c r="X30" s="620"/>
      <c r="Y30" s="620"/>
      <c r="Z30" s="620"/>
      <c r="AA30" s="620"/>
      <c r="AB30" s="620"/>
      <c r="AC30" s="620"/>
      <c r="AD30" s="620"/>
      <c r="AE30" s="620"/>
      <c r="AF30" s="620"/>
      <c r="AG30" s="620"/>
      <c r="AH30" s="620"/>
      <c r="AI30" s="621"/>
    </row>
    <row r="31" spans="2:35" ht="35.549999999999997" customHeight="1">
      <c r="B31" s="615"/>
      <c r="C31" s="619"/>
      <c r="D31" s="620"/>
      <c r="E31" s="620"/>
      <c r="F31" s="620"/>
      <c r="G31" s="620"/>
      <c r="H31" s="620"/>
      <c r="I31" s="620"/>
      <c r="J31" s="620"/>
      <c r="K31" s="620"/>
      <c r="L31" s="620"/>
      <c r="M31" s="620"/>
      <c r="N31" s="620"/>
      <c r="O31" s="620"/>
      <c r="P31" s="620"/>
      <c r="Q31" s="620"/>
      <c r="R31" s="620"/>
      <c r="S31" s="620"/>
      <c r="T31" s="620"/>
      <c r="U31" s="620"/>
      <c r="V31" s="620"/>
      <c r="W31" s="620"/>
      <c r="X31" s="620"/>
      <c r="Y31" s="620"/>
      <c r="Z31" s="620"/>
      <c r="AA31" s="620"/>
      <c r="AB31" s="620"/>
      <c r="AC31" s="620"/>
      <c r="AD31" s="620"/>
      <c r="AE31" s="620"/>
      <c r="AF31" s="620"/>
      <c r="AG31" s="620"/>
      <c r="AH31" s="620"/>
      <c r="AI31" s="621"/>
    </row>
    <row r="32" spans="2:35" ht="35.549999999999997" customHeight="1">
      <c r="B32" s="615"/>
      <c r="C32" s="619"/>
      <c r="D32" s="620"/>
      <c r="E32" s="620"/>
      <c r="F32" s="620"/>
      <c r="G32" s="620"/>
      <c r="H32" s="620"/>
      <c r="I32" s="620"/>
      <c r="J32" s="620"/>
      <c r="K32" s="620"/>
      <c r="L32" s="620"/>
      <c r="M32" s="620"/>
      <c r="N32" s="620"/>
      <c r="O32" s="620"/>
      <c r="P32" s="620"/>
      <c r="Q32" s="620"/>
      <c r="R32" s="620"/>
      <c r="S32" s="620"/>
      <c r="T32" s="620"/>
      <c r="U32" s="620"/>
      <c r="V32" s="620"/>
      <c r="W32" s="620"/>
      <c r="X32" s="620"/>
      <c r="Y32" s="620"/>
      <c r="Z32" s="620"/>
      <c r="AA32" s="620"/>
      <c r="AB32" s="620"/>
      <c r="AC32" s="620"/>
      <c r="AD32" s="620"/>
      <c r="AE32" s="620"/>
      <c r="AF32" s="620"/>
      <c r="AG32" s="620"/>
      <c r="AH32" s="620"/>
      <c r="AI32" s="621"/>
    </row>
    <row r="33" spans="2:35" ht="35.549999999999997" customHeight="1">
      <c r="B33" s="615"/>
      <c r="C33" s="619"/>
      <c r="D33" s="620"/>
      <c r="E33" s="620"/>
      <c r="F33" s="620"/>
      <c r="G33" s="620"/>
      <c r="H33" s="620"/>
      <c r="I33" s="620"/>
      <c r="J33" s="620"/>
      <c r="K33" s="620"/>
      <c r="L33" s="620"/>
      <c r="M33" s="620"/>
      <c r="N33" s="620"/>
      <c r="O33" s="620"/>
      <c r="P33" s="620"/>
      <c r="Q33" s="620"/>
      <c r="R33" s="620"/>
      <c r="S33" s="620"/>
      <c r="T33" s="620"/>
      <c r="U33" s="620"/>
      <c r="V33" s="620"/>
      <c r="W33" s="620"/>
      <c r="X33" s="620"/>
      <c r="Y33" s="620"/>
      <c r="Z33" s="620"/>
      <c r="AA33" s="620"/>
      <c r="AB33" s="620"/>
      <c r="AC33" s="620"/>
      <c r="AD33" s="620"/>
      <c r="AE33" s="620"/>
      <c r="AF33" s="620"/>
      <c r="AG33" s="620"/>
      <c r="AH33" s="620"/>
      <c r="AI33" s="621"/>
    </row>
    <row r="34" spans="2:35" ht="22.5" customHeight="1">
      <c r="B34" s="615"/>
      <c r="C34" s="619"/>
      <c r="D34" s="620"/>
      <c r="E34" s="620"/>
      <c r="F34" s="620"/>
      <c r="G34" s="620"/>
      <c r="H34" s="620"/>
      <c r="I34" s="620"/>
      <c r="J34" s="620"/>
      <c r="K34" s="620"/>
      <c r="L34" s="620"/>
      <c r="M34" s="620"/>
      <c r="N34" s="620"/>
      <c r="O34" s="620"/>
      <c r="P34" s="620"/>
      <c r="Q34" s="620"/>
      <c r="R34" s="620"/>
      <c r="S34" s="620"/>
      <c r="T34" s="620"/>
      <c r="U34" s="620"/>
      <c r="V34" s="620"/>
      <c r="W34" s="620"/>
      <c r="X34" s="620"/>
      <c r="Y34" s="620"/>
      <c r="Z34" s="620"/>
      <c r="AA34" s="620"/>
      <c r="AB34" s="620"/>
      <c r="AC34" s="620"/>
      <c r="AD34" s="620"/>
      <c r="AE34" s="620"/>
      <c r="AF34" s="620"/>
      <c r="AG34" s="620"/>
      <c r="AH34" s="620"/>
      <c r="AI34" s="621"/>
    </row>
    <row r="35" spans="2:35" ht="78.75" customHeight="1">
      <c r="B35" s="622"/>
      <c r="C35" s="623"/>
      <c r="D35" s="624"/>
      <c r="E35" s="625"/>
      <c r="F35" s="626"/>
      <c r="G35" s="626"/>
      <c r="H35" s="624"/>
      <c r="I35" s="624"/>
      <c r="J35" s="624"/>
      <c r="K35" s="624"/>
      <c r="L35" s="624"/>
      <c r="M35" s="624"/>
      <c r="N35" s="624"/>
      <c r="O35" s="624"/>
      <c r="P35" s="624"/>
      <c r="Q35" s="624"/>
      <c r="R35" s="624"/>
      <c r="S35" s="627" t="s">
        <v>597</v>
      </c>
      <c r="T35" s="627"/>
      <c r="U35" s="627"/>
      <c r="V35" s="627"/>
      <c r="W35" s="627"/>
      <c r="X35" s="627"/>
      <c r="Y35" s="627"/>
      <c r="Z35" s="627"/>
      <c r="AA35" s="627"/>
      <c r="AB35" s="627"/>
      <c r="AC35" s="627"/>
      <c r="AD35" s="627"/>
      <c r="AE35" s="627"/>
      <c r="AF35" s="627"/>
      <c r="AG35" s="627"/>
      <c r="AH35" s="627"/>
      <c r="AI35" s="628"/>
    </row>
    <row r="36" spans="2:35" ht="15" customHeight="1"/>
    <row r="37" spans="2:35" ht="25.05" customHeight="1">
      <c r="B37" s="265" t="s">
        <v>594</v>
      </c>
      <c r="C37" s="265"/>
      <c r="D37" s="265"/>
      <c r="E37" s="603"/>
      <c r="F37" s="603"/>
      <c r="G37" s="603"/>
      <c r="H37" s="603"/>
      <c r="I37" s="603"/>
      <c r="J37" s="265"/>
      <c r="K37" s="265"/>
      <c r="L37" s="265"/>
      <c r="M37" s="265"/>
      <c r="N37" s="265"/>
      <c r="O37" s="265"/>
      <c r="P37" s="265"/>
      <c r="Q37" s="265"/>
      <c r="R37" s="265"/>
      <c r="S37" s="265"/>
      <c r="T37" s="265"/>
      <c r="U37" s="265"/>
      <c r="V37" s="265"/>
      <c r="W37" s="265"/>
      <c r="X37" s="265"/>
      <c r="Y37" s="265"/>
      <c r="Z37" s="265"/>
      <c r="AA37" s="265"/>
      <c r="AB37" s="265"/>
      <c r="AC37" s="265"/>
      <c r="AD37" s="265"/>
      <c r="AE37" s="265"/>
      <c r="AF37" s="265"/>
      <c r="AG37" s="265"/>
      <c r="AH37" s="265"/>
      <c r="AI37" s="265"/>
    </row>
    <row r="38" spans="2:35" ht="20.100000000000001" customHeight="1">
      <c r="B38" s="266" t="s">
        <v>8</v>
      </c>
      <c r="C38" s="266"/>
      <c r="D38" s="604"/>
      <c r="E38" s="115" t="s">
        <v>292</v>
      </c>
      <c r="F38" s="116"/>
      <c r="G38" s="116"/>
      <c r="H38" s="116"/>
      <c r="I38" s="117"/>
      <c r="J38" s="605" t="s">
        <v>9</v>
      </c>
      <c r="K38" s="270"/>
      <c r="L38" s="270"/>
      <c r="M38" s="288" t="s">
        <v>294</v>
      </c>
      <c r="N38" s="288"/>
      <c r="O38" s="288"/>
      <c r="P38" s="288"/>
      <c r="Q38" s="288"/>
      <c r="R38" s="288"/>
      <c r="S38" s="278" t="s">
        <v>374</v>
      </c>
      <c r="T38" s="278"/>
      <c r="U38" s="278"/>
      <c r="V38" s="278"/>
      <c r="W38" s="109" t="s">
        <v>310</v>
      </c>
      <c r="X38" s="109"/>
      <c r="Y38" s="109"/>
      <c r="Z38" s="109"/>
      <c r="AA38" s="109"/>
      <c r="AB38" s="109"/>
      <c r="AC38" s="253" t="s">
        <v>375</v>
      </c>
      <c r="AD38" s="254"/>
      <c r="AE38" s="255"/>
      <c r="AF38" s="606">
        <v>44861</v>
      </c>
      <c r="AG38" s="607"/>
      <c r="AH38" s="607"/>
      <c r="AI38" s="608"/>
    </row>
    <row r="39" spans="2:35" ht="20.100000000000001" customHeight="1">
      <c r="B39" s="274" t="s">
        <v>0</v>
      </c>
      <c r="C39" s="274"/>
      <c r="D39" s="609"/>
      <c r="E39" s="119" t="s">
        <v>293</v>
      </c>
      <c r="F39" s="120"/>
      <c r="G39" s="120"/>
      <c r="H39" s="120"/>
      <c r="I39" s="130"/>
      <c r="J39" s="610" t="s">
        <v>1</v>
      </c>
      <c r="K39" s="232"/>
      <c r="L39" s="232"/>
      <c r="M39" s="288" t="s">
        <v>295</v>
      </c>
      <c r="N39" s="288"/>
      <c r="O39" s="288"/>
      <c r="P39" s="288"/>
      <c r="Q39" s="288"/>
      <c r="R39" s="288"/>
      <c r="S39" s="278" t="s">
        <v>376</v>
      </c>
      <c r="T39" s="278"/>
      <c r="U39" s="278"/>
      <c r="V39" s="278"/>
      <c r="W39" s="109" t="s">
        <v>334</v>
      </c>
      <c r="X39" s="109"/>
      <c r="Y39" s="109"/>
      <c r="Z39" s="109"/>
      <c r="AA39" s="109"/>
      <c r="AB39" s="109"/>
      <c r="AC39" s="578"/>
      <c r="AD39" s="611"/>
      <c r="AE39" s="579"/>
      <c r="AF39" s="612"/>
      <c r="AG39" s="613"/>
      <c r="AH39" s="613"/>
      <c r="AI39" s="614"/>
    </row>
    <row r="40" spans="2:35" ht="26.25" customHeight="1">
      <c r="B40" s="615" t="s">
        <v>595</v>
      </c>
      <c r="C40" s="616" t="s">
        <v>596</v>
      </c>
      <c r="D40" s="617"/>
      <c r="E40" s="617"/>
      <c r="F40" s="617"/>
      <c r="G40" s="617"/>
      <c r="H40" s="617"/>
      <c r="I40" s="617"/>
      <c r="J40" s="617"/>
      <c r="K40" s="617"/>
      <c r="L40" s="617"/>
      <c r="M40" s="617"/>
      <c r="N40" s="617"/>
      <c r="O40" s="617"/>
      <c r="P40" s="617"/>
      <c r="Q40" s="617"/>
      <c r="R40" s="617"/>
      <c r="S40" s="617"/>
      <c r="T40" s="617"/>
      <c r="U40" s="617"/>
      <c r="V40" s="617"/>
      <c r="W40" s="617"/>
      <c r="X40" s="617"/>
      <c r="Y40" s="617"/>
      <c r="Z40" s="617"/>
      <c r="AA40" s="617"/>
      <c r="AB40" s="617"/>
      <c r="AC40" s="617"/>
      <c r="AD40" s="617"/>
      <c r="AE40" s="617"/>
      <c r="AF40" s="617"/>
      <c r="AG40" s="617"/>
      <c r="AH40" s="617"/>
      <c r="AI40" s="618"/>
    </row>
    <row r="41" spans="2:35" ht="35.549999999999997" customHeight="1">
      <c r="B41" s="615"/>
      <c r="C41" s="619"/>
      <c r="D41" s="620"/>
      <c r="E41" s="620"/>
      <c r="F41" s="620"/>
      <c r="G41" s="620"/>
      <c r="H41" s="620"/>
      <c r="I41" s="620"/>
      <c r="J41" s="620"/>
      <c r="K41" s="620"/>
      <c r="L41" s="620"/>
      <c r="M41" s="620"/>
      <c r="N41" s="620"/>
      <c r="O41" s="620"/>
      <c r="P41" s="620"/>
      <c r="Q41" s="620"/>
      <c r="R41" s="620"/>
      <c r="S41" s="620"/>
      <c r="T41" s="620"/>
      <c r="U41" s="620"/>
      <c r="V41" s="620"/>
      <c r="W41" s="620"/>
      <c r="X41" s="620"/>
      <c r="Y41" s="620"/>
      <c r="Z41" s="620"/>
      <c r="AA41" s="620"/>
      <c r="AB41" s="620"/>
      <c r="AC41" s="620"/>
      <c r="AD41" s="620"/>
      <c r="AE41" s="620"/>
      <c r="AF41" s="620"/>
      <c r="AG41" s="620"/>
      <c r="AH41" s="620"/>
      <c r="AI41" s="621"/>
    </row>
    <row r="42" spans="2:35" ht="35.549999999999997" customHeight="1">
      <c r="B42" s="615"/>
      <c r="C42" s="619"/>
      <c r="D42" s="620"/>
      <c r="E42" s="620"/>
      <c r="F42" s="620"/>
      <c r="G42" s="620"/>
      <c r="H42" s="620"/>
      <c r="I42" s="620"/>
      <c r="J42" s="620"/>
      <c r="K42" s="620"/>
      <c r="L42" s="620"/>
      <c r="M42" s="620"/>
      <c r="N42" s="620"/>
      <c r="O42" s="620"/>
      <c r="P42" s="620"/>
      <c r="Q42" s="620"/>
      <c r="R42" s="620"/>
      <c r="S42" s="620"/>
      <c r="T42" s="620"/>
      <c r="U42" s="620"/>
      <c r="V42" s="620"/>
      <c r="W42" s="620"/>
      <c r="X42" s="620"/>
      <c r="Y42" s="620"/>
      <c r="Z42" s="620"/>
      <c r="AA42" s="620"/>
      <c r="AB42" s="620"/>
      <c r="AC42" s="620"/>
      <c r="AD42" s="620"/>
      <c r="AE42" s="620"/>
      <c r="AF42" s="620"/>
      <c r="AG42" s="620"/>
      <c r="AH42" s="620"/>
      <c r="AI42" s="621"/>
    </row>
    <row r="43" spans="2:35" ht="35.549999999999997" customHeight="1">
      <c r="B43" s="615"/>
      <c r="C43" s="619"/>
      <c r="D43" s="620"/>
      <c r="E43" s="620"/>
      <c r="F43" s="620"/>
      <c r="G43" s="620"/>
      <c r="H43" s="620"/>
      <c r="I43" s="620"/>
      <c r="J43" s="620"/>
      <c r="K43" s="620"/>
      <c r="L43" s="620"/>
      <c r="M43" s="620"/>
      <c r="N43" s="620"/>
      <c r="O43" s="620"/>
      <c r="P43" s="620"/>
      <c r="Q43" s="620"/>
      <c r="R43" s="620"/>
      <c r="S43" s="620"/>
      <c r="T43" s="620"/>
      <c r="U43" s="620"/>
      <c r="V43" s="620"/>
      <c r="W43" s="620"/>
      <c r="X43" s="620"/>
      <c r="Y43" s="620"/>
      <c r="Z43" s="620"/>
      <c r="AA43" s="620"/>
      <c r="AB43" s="620"/>
      <c r="AC43" s="620"/>
      <c r="AD43" s="620"/>
      <c r="AE43" s="620"/>
      <c r="AF43" s="620"/>
      <c r="AG43" s="620"/>
      <c r="AH43" s="620"/>
      <c r="AI43" s="621"/>
    </row>
    <row r="44" spans="2:35" ht="35.549999999999997" customHeight="1">
      <c r="B44" s="615"/>
      <c r="C44" s="619"/>
      <c r="D44" s="620"/>
      <c r="E44" s="620"/>
      <c r="F44" s="620"/>
      <c r="G44" s="620"/>
      <c r="H44" s="620"/>
      <c r="I44" s="620"/>
      <c r="J44" s="620"/>
      <c r="K44" s="620"/>
      <c r="L44" s="620"/>
      <c r="M44" s="620"/>
      <c r="N44" s="620"/>
      <c r="O44" s="620"/>
      <c r="P44" s="620"/>
      <c r="Q44" s="620"/>
      <c r="R44" s="620"/>
      <c r="S44" s="620"/>
      <c r="T44" s="620"/>
      <c r="U44" s="620"/>
      <c r="V44" s="620"/>
      <c r="W44" s="620"/>
      <c r="X44" s="620"/>
      <c r="Y44" s="620"/>
      <c r="Z44" s="620"/>
      <c r="AA44" s="620"/>
      <c r="AB44" s="620"/>
      <c r="AC44" s="620"/>
      <c r="AD44" s="620"/>
      <c r="AE44" s="620"/>
      <c r="AF44" s="620"/>
      <c r="AG44" s="620"/>
      <c r="AH44" s="620"/>
      <c r="AI44" s="621"/>
    </row>
    <row r="45" spans="2:35" ht="35.549999999999997" customHeight="1">
      <c r="B45" s="615"/>
      <c r="C45" s="619"/>
      <c r="D45" s="620"/>
      <c r="E45" s="620"/>
      <c r="F45" s="620"/>
      <c r="G45" s="620"/>
      <c r="H45" s="620"/>
      <c r="I45" s="620"/>
      <c r="J45" s="620"/>
      <c r="K45" s="620"/>
      <c r="L45" s="620"/>
      <c r="M45" s="620"/>
      <c r="N45" s="620"/>
      <c r="O45" s="620"/>
      <c r="P45" s="620"/>
      <c r="Q45" s="620"/>
      <c r="R45" s="620"/>
      <c r="S45" s="620"/>
      <c r="T45" s="620"/>
      <c r="U45" s="620"/>
      <c r="V45" s="620"/>
      <c r="W45" s="620"/>
      <c r="X45" s="620"/>
      <c r="Y45" s="620"/>
      <c r="Z45" s="620"/>
      <c r="AA45" s="620"/>
      <c r="AB45" s="620"/>
      <c r="AC45" s="620"/>
      <c r="AD45" s="620"/>
      <c r="AE45" s="620"/>
      <c r="AF45" s="620"/>
      <c r="AG45" s="620"/>
      <c r="AH45" s="620"/>
      <c r="AI45" s="621"/>
    </row>
    <row r="46" spans="2:35" ht="35.549999999999997" customHeight="1">
      <c r="B46" s="615"/>
      <c r="C46" s="619"/>
      <c r="D46" s="620"/>
      <c r="E46" s="620"/>
      <c r="F46" s="620"/>
      <c r="G46" s="620"/>
      <c r="H46" s="620"/>
      <c r="I46" s="620"/>
      <c r="J46" s="620"/>
      <c r="K46" s="620"/>
      <c r="L46" s="620"/>
      <c r="M46" s="620"/>
      <c r="N46" s="620"/>
      <c r="O46" s="620"/>
      <c r="P46" s="620"/>
      <c r="Q46" s="620"/>
      <c r="R46" s="620"/>
      <c r="S46" s="620"/>
      <c r="T46" s="620"/>
      <c r="U46" s="620"/>
      <c r="V46" s="620"/>
      <c r="W46" s="620"/>
      <c r="X46" s="620"/>
      <c r="Y46" s="620"/>
      <c r="Z46" s="620"/>
      <c r="AA46" s="620"/>
      <c r="AB46" s="620"/>
      <c r="AC46" s="620"/>
      <c r="AD46" s="620"/>
      <c r="AE46" s="620"/>
      <c r="AF46" s="620"/>
      <c r="AG46" s="620"/>
      <c r="AH46" s="620"/>
      <c r="AI46" s="621"/>
    </row>
    <row r="47" spans="2:35" ht="35.549999999999997" customHeight="1">
      <c r="B47" s="615"/>
      <c r="C47" s="619"/>
      <c r="D47" s="620"/>
      <c r="E47" s="620"/>
      <c r="F47" s="620"/>
      <c r="G47" s="620"/>
      <c r="H47" s="620"/>
      <c r="I47" s="620"/>
      <c r="J47" s="620"/>
      <c r="K47" s="620"/>
      <c r="L47" s="620"/>
      <c r="M47" s="620"/>
      <c r="N47" s="620"/>
      <c r="O47" s="620"/>
      <c r="P47" s="620"/>
      <c r="Q47" s="620"/>
      <c r="R47" s="620"/>
      <c r="S47" s="620"/>
      <c r="T47" s="620"/>
      <c r="U47" s="620"/>
      <c r="V47" s="620"/>
      <c r="W47" s="620"/>
      <c r="X47" s="620"/>
      <c r="Y47" s="620"/>
      <c r="Z47" s="620"/>
      <c r="AA47" s="620"/>
      <c r="AB47" s="620"/>
      <c r="AC47" s="620"/>
      <c r="AD47" s="620"/>
      <c r="AE47" s="620"/>
      <c r="AF47" s="620"/>
      <c r="AG47" s="620"/>
      <c r="AH47" s="620"/>
      <c r="AI47" s="621"/>
    </row>
    <row r="48" spans="2:35" ht="35.549999999999997" customHeight="1">
      <c r="B48" s="615"/>
      <c r="C48" s="619"/>
      <c r="D48" s="620"/>
      <c r="E48" s="620"/>
      <c r="F48" s="620"/>
      <c r="G48" s="620"/>
      <c r="H48" s="620"/>
      <c r="I48" s="620"/>
      <c r="J48" s="620"/>
      <c r="K48" s="620"/>
      <c r="L48" s="620"/>
      <c r="M48" s="620"/>
      <c r="N48" s="620"/>
      <c r="O48" s="620"/>
      <c r="P48" s="620"/>
      <c r="Q48" s="620"/>
      <c r="R48" s="620"/>
      <c r="S48" s="620"/>
      <c r="T48" s="620"/>
      <c r="U48" s="620"/>
      <c r="V48" s="620"/>
      <c r="W48" s="620"/>
      <c r="X48" s="620"/>
      <c r="Y48" s="620"/>
      <c r="Z48" s="620"/>
      <c r="AA48" s="620"/>
      <c r="AB48" s="620"/>
      <c r="AC48" s="620"/>
      <c r="AD48" s="620"/>
      <c r="AE48" s="620"/>
      <c r="AF48" s="620"/>
      <c r="AG48" s="620"/>
      <c r="AH48" s="620"/>
      <c r="AI48" s="621"/>
    </row>
    <row r="49" spans="2:35" ht="35.549999999999997" customHeight="1">
      <c r="B49" s="615"/>
      <c r="C49" s="619"/>
      <c r="D49" s="620"/>
      <c r="E49" s="620"/>
      <c r="F49" s="620"/>
      <c r="G49" s="620"/>
      <c r="H49" s="620"/>
      <c r="I49" s="620"/>
      <c r="J49" s="620"/>
      <c r="K49" s="620"/>
      <c r="L49" s="620"/>
      <c r="M49" s="620"/>
      <c r="N49" s="620"/>
      <c r="O49" s="620"/>
      <c r="P49" s="620"/>
      <c r="Q49" s="620"/>
      <c r="R49" s="620"/>
      <c r="S49" s="620"/>
      <c r="T49" s="620"/>
      <c r="U49" s="620"/>
      <c r="V49" s="620"/>
      <c r="W49" s="620"/>
      <c r="X49" s="620"/>
      <c r="Y49" s="620"/>
      <c r="Z49" s="620"/>
      <c r="AA49" s="620"/>
      <c r="AB49" s="620"/>
      <c r="AC49" s="620"/>
      <c r="AD49" s="620"/>
      <c r="AE49" s="620"/>
      <c r="AF49" s="620"/>
      <c r="AG49" s="620"/>
      <c r="AH49" s="620"/>
      <c r="AI49" s="621"/>
    </row>
    <row r="50" spans="2:35" ht="35.549999999999997" customHeight="1">
      <c r="B50" s="615"/>
      <c r="C50" s="619"/>
      <c r="D50" s="620"/>
      <c r="E50" s="620"/>
      <c r="F50" s="620"/>
      <c r="G50" s="620"/>
      <c r="H50" s="620"/>
      <c r="I50" s="620"/>
      <c r="J50" s="620"/>
      <c r="K50" s="620"/>
      <c r="L50" s="620"/>
      <c r="M50" s="620"/>
      <c r="N50" s="620"/>
      <c r="O50" s="620"/>
      <c r="P50" s="620"/>
      <c r="Q50" s="620"/>
      <c r="R50" s="620"/>
      <c r="S50" s="620"/>
      <c r="T50" s="620"/>
      <c r="U50" s="620"/>
      <c r="V50" s="620"/>
      <c r="W50" s="620"/>
      <c r="X50" s="620"/>
      <c r="Y50" s="620"/>
      <c r="Z50" s="620"/>
      <c r="AA50" s="620"/>
      <c r="AB50" s="620"/>
      <c r="AC50" s="620"/>
      <c r="AD50" s="620"/>
      <c r="AE50" s="620"/>
      <c r="AF50" s="620"/>
      <c r="AG50" s="620"/>
      <c r="AH50" s="620"/>
      <c r="AI50" s="621"/>
    </row>
    <row r="51" spans="2:35" ht="22.5" customHeight="1">
      <c r="B51" s="615"/>
      <c r="C51" s="619"/>
      <c r="D51" s="620"/>
      <c r="E51" s="620"/>
      <c r="F51" s="620"/>
      <c r="G51" s="620"/>
      <c r="H51" s="620"/>
      <c r="I51" s="620"/>
      <c r="J51" s="620"/>
      <c r="K51" s="620"/>
      <c r="L51" s="620"/>
      <c r="M51" s="620"/>
      <c r="N51" s="620"/>
      <c r="O51" s="620"/>
      <c r="P51" s="620"/>
      <c r="Q51" s="620"/>
      <c r="R51" s="620"/>
      <c r="S51" s="620"/>
      <c r="T51" s="620"/>
      <c r="U51" s="620"/>
      <c r="V51" s="620"/>
      <c r="W51" s="620"/>
      <c r="X51" s="620"/>
      <c r="Y51" s="620"/>
      <c r="Z51" s="620"/>
      <c r="AA51" s="620"/>
      <c r="AB51" s="620"/>
      <c r="AC51" s="620"/>
      <c r="AD51" s="620"/>
      <c r="AE51" s="620"/>
      <c r="AF51" s="620"/>
      <c r="AG51" s="620"/>
      <c r="AH51" s="620"/>
      <c r="AI51" s="621"/>
    </row>
    <row r="52" spans="2:35" ht="78.75" customHeight="1">
      <c r="B52" s="622"/>
      <c r="C52" s="623"/>
      <c r="D52" s="624"/>
      <c r="E52" s="625"/>
      <c r="F52" s="626"/>
      <c r="G52" s="626"/>
      <c r="H52" s="624"/>
      <c r="I52" s="624"/>
      <c r="J52" s="624"/>
      <c r="K52" s="624"/>
      <c r="L52" s="624"/>
      <c r="M52" s="624"/>
      <c r="N52" s="624"/>
      <c r="O52" s="624"/>
      <c r="P52" s="624"/>
      <c r="Q52" s="624"/>
      <c r="R52" s="624"/>
      <c r="S52" s="627" t="s">
        <v>597</v>
      </c>
      <c r="T52" s="627"/>
      <c r="U52" s="627"/>
      <c r="V52" s="627"/>
      <c r="W52" s="627"/>
      <c r="X52" s="627"/>
      <c r="Y52" s="627"/>
      <c r="Z52" s="627"/>
      <c r="AA52" s="627"/>
      <c r="AB52" s="627"/>
      <c r="AC52" s="627"/>
      <c r="AD52" s="627"/>
      <c r="AE52" s="627"/>
      <c r="AF52" s="627"/>
      <c r="AG52" s="627"/>
      <c r="AH52" s="627"/>
      <c r="AI52" s="628"/>
    </row>
    <row r="53" spans="2:35" ht="15" customHeight="1"/>
  </sheetData>
  <mergeCells count="57">
    <mergeCell ref="E39:I39"/>
    <mergeCell ref="J39:L39"/>
    <mergeCell ref="M39:R39"/>
    <mergeCell ref="S39:V39"/>
    <mergeCell ref="W39:AB39"/>
    <mergeCell ref="B40:B52"/>
    <mergeCell ref="C40:AI40"/>
    <mergeCell ref="C41:AI51"/>
    <mergeCell ref="S52:AI52"/>
    <mergeCell ref="B37:AI37"/>
    <mergeCell ref="B38:D38"/>
    <mergeCell ref="E38:I38"/>
    <mergeCell ref="J38:L38"/>
    <mergeCell ref="M38:R38"/>
    <mergeCell ref="S38:V38"/>
    <mergeCell ref="W38:AB38"/>
    <mergeCell ref="AC38:AE39"/>
    <mergeCell ref="AF38:AI39"/>
    <mergeCell ref="B39:D39"/>
    <mergeCell ref="E22:I22"/>
    <mergeCell ref="J22:L22"/>
    <mergeCell ref="M22:R22"/>
    <mergeCell ref="S22:V22"/>
    <mergeCell ref="W22:AB22"/>
    <mergeCell ref="B23:B35"/>
    <mergeCell ref="C23:AI23"/>
    <mergeCell ref="C24:AI34"/>
    <mergeCell ref="S35:AI35"/>
    <mergeCell ref="B20:AI20"/>
    <mergeCell ref="B21:D21"/>
    <mergeCell ref="E21:I21"/>
    <mergeCell ref="J21:L21"/>
    <mergeCell ref="M21:R21"/>
    <mergeCell ref="S21:V21"/>
    <mergeCell ref="W21:AB21"/>
    <mergeCell ref="AC21:AE22"/>
    <mergeCell ref="AF21:AI22"/>
    <mergeCell ref="B22:D22"/>
    <mergeCell ref="E5:I5"/>
    <mergeCell ref="J5:L5"/>
    <mergeCell ref="M5:R5"/>
    <mergeCell ref="S5:V5"/>
    <mergeCell ref="W5:AB5"/>
    <mergeCell ref="B6:B18"/>
    <mergeCell ref="C6:AI6"/>
    <mergeCell ref="C7:AI17"/>
    <mergeCell ref="S18:AI18"/>
    <mergeCell ref="B3:AI3"/>
    <mergeCell ref="B4:D4"/>
    <mergeCell ref="E4:I4"/>
    <mergeCell ref="J4:L4"/>
    <mergeCell ref="M4:R4"/>
    <mergeCell ref="S4:V4"/>
    <mergeCell ref="W4:AB4"/>
    <mergeCell ref="AC4:AE5"/>
    <mergeCell ref="AF4:AI5"/>
    <mergeCell ref="B5:D5"/>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rowBreaks count="2" manualBreakCount="2">
    <brk id="19" max="16383" man="1"/>
    <brk id="36" max="16383"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ABB02-5AA8-423F-BAB0-47B8ECDE3702}">
  <dimension ref="B1:CH52"/>
  <sheetViews>
    <sheetView showGridLines="0" showZeros="0" view="pageBreakPreview" zoomScale="90" zoomScaleNormal="100" zoomScaleSheetLayoutView="90" workbookViewId="0">
      <selection activeCell="AW23" sqref="AW23"/>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2:86">
      <c r="AU1" s="631" t="s">
        <v>598</v>
      </c>
      <c r="AV1" s="632" t="s">
        <v>599</v>
      </c>
      <c r="AW1" s="633" t="s">
        <v>600</v>
      </c>
      <c r="AX1" s="634" t="s">
        <v>601</v>
      </c>
      <c r="AY1" s="635"/>
      <c r="AZ1" s="635"/>
      <c r="BA1" s="635"/>
      <c r="BB1" s="635"/>
      <c r="BC1" s="635"/>
      <c r="BD1" s="635"/>
      <c r="BE1" s="635"/>
      <c r="BF1" s="635"/>
      <c r="BG1" s="635"/>
      <c r="BH1" s="635"/>
      <c r="BI1" s="635"/>
      <c r="BJ1" s="635"/>
      <c r="BK1" s="635"/>
      <c r="BL1" s="635"/>
      <c r="BM1" s="635"/>
      <c r="BN1" s="635"/>
      <c r="BO1" s="635"/>
      <c r="BP1" s="635"/>
      <c r="BQ1" s="635"/>
      <c r="BR1" s="636"/>
      <c r="BS1" s="309" t="s">
        <v>602</v>
      </c>
      <c r="BT1" s="637"/>
      <c r="BU1" s="637"/>
      <c r="BV1" s="637"/>
      <c r="BW1" s="638" t="s">
        <v>603</v>
      </c>
      <c r="BX1" s="639"/>
      <c r="BY1" s="639"/>
      <c r="BZ1" s="639"/>
      <c r="CA1" s="639"/>
      <c r="CB1" s="639"/>
      <c r="CC1" s="639"/>
      <c r="CD1" s="639"/>
      <c r="CE1" s="639"/>
      <c r="CF1" s="639"/>
      <c r="CG1" s="639"/>
      <c r="CH1" s="640"/>
    </row>
    <row r="2" spans="2:86" ht="8.25" customHeight="1">
      <c r="AU2" s="631"/>
      <c r="AV2" s="641"/>
      <c r="AW2" s="642"/>
      <c r="AX2" s="643" t="s">
        <v>604</v>
      </c>
      <c r="AY2" s="118"/>
      <c r="AZ2" s="118"/>
      <c r="BA2" s="118"/>
      <c r="BB2" s="118"/>
      <c r="BC2" s="118"/>
      <c r="BD2" s="118"/>
      <c r="BE2" s="118"/>
      <c r="BF2" s="118"/>
      <c r="BG2" s="118"/>
      <c r="BH2" s="118"/>
      <c r="BI2" s="118"/>
      <c r="BJ2" s="118" t="s">
        <v>605</v>
      </c>
      <c r="BK2" s="118"/>
      <c r="BL2" s="118"/>
      <c r="BM2" s="118"/>
      <c r="BN2" s="118"/>
      <c r="BO2" s="118"/>
      <c r="BP2" s="118"/>
      <c r="BQ2" s="118"/>
      <c r="BR2" s="644"/>
      <c r="BS2" s="637"/>
      <c r="BT2" s="637"/>
      <c r="BU2" s="637"/>
      <c r="BV2" s="637"/>
      <c r="BW2" s="645" t="s">
        <v>606</v>
      </c>
      <c r="BX2" s="287"/>
      <c r="BY2" s="287"/>
      <c r="BZ2" s="287"/>
      <c r="CA2" s="118" t="s">
        <v>607</v>
      </c>
      <c r="CB2" s="118"/>
      <c r="CC2" s="118"/>
      <c r="CD2" s="118"/>
      <c r="CE2" s="118"/>
      <c r="CF2" s="118"/>
      <c r="CG2" s="118"/>
      <c r="CH2" s="644"/>
    </row>
    <row r="3" spans="2:86" ht="25.05" customHeight="1">
      <c r="B3" s="408" t="s">
        <v>608</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356</v>
      </c>
      <c r="AY3" s="118"/>
      <c r="AZ3" s="118"/>
      <c r="BA3" s="118"/>
      <c r="BB3" s="118" t="s">
        <v>342</v>
      </c>
      <c r="BC3" s="118"/>
      <c r="BD3" s="118"/>
      <c r="BE3" s="118"/>
      <c r="BF3" s="118" t="s">
        <v>353</v>
      </c>
      <c r="BG3" s="118"/>
      <c r="BH3" s="118"/>
      <c r="BI3" s="118"/>
      <c r="BJ3" s="287" t="s">
        <v>356</v>
      </c>
      <c r="BK3" s="287"/>
      <c r="BL3" s="287"/>
      <c r="BM3" s="287" t="s">
        <v>342</v>
      </c>
      <c r="BN3" s="287"/>
      <c r="BO3" s="287"/>
      <c r="BP3" s="287" t="s">
        <v>353</v>
      </c>
      <c r="BQ3" s="287"/>
      <c r="BR3" s="648"/>
      <c r="BS3" s="309" t="s">
        <v>356</v>
      </c>
      <c r="BT3" s="309" t="s">
        <v>342</v>
      </c>
      <c r="BU3" s="309" t="s">
        <v>353</v>
      </c>
      <c r="BV3" s="309" t="s">
        <v>609</v>
      </c>
      <c r="BW3" s="643" t="s">
        <v>610</v>
      </c>
      <c r="BX3" s="118"/>
      <c r="BY3" s="118"/>
      <c r="BZ3" s="118"/>
      <c r="CA3" s="118" t="s">
        <v>342</v>
      </c>
      <c r="CB3" s="118"/>
      <c r="CC3" s="118"/>
      <c r="CD3" s="118"/>
      <c r="CE3" s="118" t="s">
        <v>353</v>
      </c>
      <c r="CF3" s="118"/>
      <c r="CG3" s="118"/>
      <c r="CH3" s="644"/>
    </row>
    <row r="4" spans="2:86" ht="18" customHeight="1">
      <c r="B4" s="266" t="s">
        <v>8</v>
      </c>
      <c r="C4" s="266"/>
      <c r="D4" s="604"/>
      <c r="E4" s="115" t="s">
        <v>292</v>
      </c>
      <c r="F4" s="116"/>
      <c r="G4" s="116"/>
      <c r="H4" s="116"/>
      <c r="I4" s="116"/>
      <c r="J4" s="117"/>
      <c r="K4" s="141" t="s">
        <v>9</v>
      </c>
      <c r="L4" s="287"/>
      <c r="M4" s="287"/>
      <c r="N4" s="288" t="s">
        <v>294</v>
      </c>
      <c r="O4" s="288"/>
      <c r="P4" s="288"/>
      <c r="Q4" s="288"/>
      <c r="R4" s="288"/>
      <c r="S4" s="288"/>
      <c r="T4" s="118" t="s">
        <v>374</v>
      </c>
      <c r="U4" s="118"/>
      <c r="V4" s="118"/>
      <c r="W4" s="118"/>
      <c r="X4" s="118"/>
      <c r="Y4" s="109" t="s">
        <v>310</v>
      </c>
      <c r="Z4" s="109"/>
      <c r="AA4" s="109"/>
      <c r="AB4" s="109"/>
      <c r="AC4" s="109"/>
      <c r="AD4" s="109"/>
      <c r="AE4" s="109"/>
      <c r="AF4" s="109"/>
      <c r="AG4" s="91" t="s">
        <v>375</v>
      </c>
      <c r="AH4" s="92"/>
      <c r="AI4" s="92"/>
      <c r="AJ4" s="93"/>
      <c r="AK4" s="606">
        <v>44861</v>
      </c>
      <c r="AL4" s="649"/>
      <c r="AM4" s="649"/>
      <c r="AN4" s="649"/>
      <c r="AO4" s="650"/>
      <c r="AQ4" s="651"/>
      <c r="AU4" s="631"/>
      <c r="AV4" s="641"/>
      <c r="AW4" s="642"/>
      <c r="AX4" s="652" t="s">
        <v>611</v>
      </c>
      <c r="AY4" s="653" t="s">
        <v>612</v>
      </c>
      <c r="AZ4" s="653" t="s">
        <v>613</v>
      </c>
      <c r="BA4" s="654" t="s">
        <v>614</v>
      </c>
      <c r="BB4" s="655" t="s">
        <v>611</v>
      </c>
      <c r="BC4" s="653" t="s">
        <v>612</v>
      </c>
      <c r="BD4" s="653" t="s">
        <v>613</v>
      </c>
      <c r="BE4" s="654" t="s">
        <v>614</v>
      </c>
      <c r="BF4" s="655" t="s">
        <v>611</v>
      </c>
      <c r="BG4" s="653" t="s">
        <v>612</v>
      </c>
      <c r="BH4" s="653" t="s">
        <v>613</v>
      </c>
      <c r="BI4" s="654" t="s">
        <v>614</v>
      </c>
      <c r="BJ4" s="655" t="s">
        <v>611</v>
      </c>
      <c r="BK4" s="653" t="s">
        <v>612</v>
      </c>
      <c r="BL4" s="654" t="s">
        <v>615</v>
      </c>
      <c r="BM4" s="655" t="s">
        <v>611</v>
      </c>
      <c r="BN4" s="653" t="s">
        <v>612</v>
      </c>
      <c r="BO4" s="654" t="s">
        <v>615</v>
      </c>
      <c r="BP4" s="655" t="s">
        <v>611</v>
      </c>
      <c r="BQ4" s="653" t="s">
        <v>612</v>
      </c>
      <c r="BR4" s="656" t="s">
        <v>615</v>
      </c>
      <c r="BS4" s="637"/>
      <c r="BT4" s="637"/>
      <c r="BU4" s="637"/>
      <c r="BV4" s="637"/>
      <c r="BW4" s="652" t="s">
        <v>611</v>
      </c>
      <c r="BX4" s="653" t="s">
        <v>612</v>
      </c>
      <c r="BY4" s="653" t="s">
        <v>613</v>
      </c>
      <c r="BZ4" s="654" t="s">
        <v>614</v>
      </c>
      <c r="CA4" s="655" t="s">
        <v>611</v>
      </c>
      <c r="CB4" s="653" t="s">
        <v>612</v>
      </c>
      <c r="CC4" s="653" t="s">
        <v>613</v>
      </c>
      <c r="CD4" s="654" t="s">
        <v>614</v>
      </c>
      <c r="CE4" s="655" t="s">
        <v>611</v>
      </c>
      <c r="CF4" s="653" t="s">
        <v>612</v>
      </c>
      <c r="CG4" s="653" t="s">
        <v>613</v>
      </c>
      <c r="CH4" s="656" t="s">
        <v>614</v>
      </c>
    </row>
    <row r="5" spans="2:86" ht="18" customHeight="1">
      <c r="B5" s="274" t="s">
        <v>0</v>
      </c>
      <c r="C5" s="274"/>
      <c r="D5" s="609"/>
      <c r="E5" s="119" t="s">
        <v>293</v>
      </c>
      <c r="F5" s="120"/>
      <c r="G5" s="120"/>
      <c r="H5" s="120"/>
      <c r="I5" s="120"/>
      <c r="J5" s="130"/>
      <c r="K5" s="413" t="s">
        <v>1</v>
      </c>
      <c r="L5" s="309"/>
      <c r="M5" s="309"/>
      <c r="N5" s="288" t="s">
        <v>295</v>
      </c>
      <c r="O5" s="288"/>
      <c r="P5" s="288"/>
      <c r="Q5" s="288"/>
      <c r="R5" s="288"/>
      <c r="S5" s="288"/>
      <c r="T5" s="118" t="s">
        <v>376</v>
      </c>
      <c r="U5" s="118"/>
      <c r="V5" s="118"/>
      <c r="W5" s="118"/>
      <c r="X5" s="118"/>
      <c r="Y5" s="109" t="s">
        <v>334</v>
      </c>
      <c r="Z5" s="109"/>
      <c r="AA5" s="109"/>
      <c r="AB5" s="109"/>
      <c r="AC5" s="109"/>
      <c r="AD5" s="109"/>
      <c r="AE5" s="109"/>
      <c r="AF5" s="109"/>
      <c r="AG5" s="578"/>
      <c r="AH5" s="611"/>
      <c r="AI5" s="611"/>
      <c r="AJ5" s="579"/>
      <c r="AK5" s="657"/>
      <c r="AL5" s="658"/>
      <c r="AM5" s="658"/>
      <c r="AN5" s="658"/>
      <c r="AO5" s="659"/>
      <c r="AQ5" s="651" t="s">
        <v>616</v>
      </c>
      <c r="AU5" s="631"/>
      <c r="AV5" s="660" t="str">
        <f>N7</f>
        <v>PS</v>
      </c>
      <c r="AW5" s="661">
        <f>R7</f>
        <v>0</v>
      </c>
      <c r="AX5" s="662">
        <f>+Y32</f>
        <v>0</v>
      </c>
      <c r="AY5" s="662">
        <f>+Z32</f>
        <v>0</v>
      </c>
      <c r="AZ5" s="662">
        <f>+AA32</f>
        <v>0</v>
      </c>
      <c r="BA5" s="662">
        <f t="shared" ref="BA5" si="0">+AB32</f>
        <v>0</v>
      </c>
      <c r="BB5" s="662">
        <f>+AC32</f>
        <v>0</v>
      </c>
      <c r="BC5" s="662">
        <f t="shared" ref="BC5:BI5" si="1">+AD32</f>
        <v>0</v>
      </c>
      <c r="BD5" s="662">
        <f t="shared" si="1"/>
        <v>0</v>
      </c>
      <c r="BE5" s="662">
        <f t="shared" si="1"/>
        <v>0</v>
      </c>
      <c r="BF5" s="662">
        <f t="shared" si="1"/>
        <v>0</v>
      </c>
      <c r="BG5" s="662">
        <f t="shared" si="1"/>
        <v>0</v>
      </c>
      <c r="BH5" s="662">
        <f t="shared" si="1"/>
        <v>0</v>
      </c>
      <c r="BI5" s="662">
        <f t="shared" si="1"/>
        <v>0</v>
      </c>
      <c r="BJ5" s="662">
        <f>IF(Y35="",0,Y35)</f>
        <v>0</v>
      </c>
      <c r="BK5" s="662">
        <f>IF(Z35="",0,Z35)</f>
        <v>0</v>
      </c>
      <c r="BL5" s="662">
        <f>IF(AA35="",0,AA35)</f>
        <v>0</v>
      </c>
      <c r="BM5" s="662">
        <f>+AC35</f>
        <v>0</v>
      </c>
      <c r="BN5" s="662">
        <f t="shared" ref="BN5:BO5" si="2">+AD35</f>
        <v>0</v>
      </c>
      <c r="BO5" s="662">
        <f t="shared" si="2"/>
        <v>0</v>
      </c>
      <c r="BP5" s="662">
        <f>+AG35</f>
        <v>0</v>
      </c>
      <c r="BQ5" s="662">
        <f>+AH35</f>
        <v>0</v>
      </c>
      <c r="BR5" s="662">
        <f>+AI35</f>
        <v>0</v>
      </c>
      <c r="BS5" s="651" t="str">
        <f>+Y36</f>
        <v>Ⅰ</v>
      </c>
      <c r="BT5" s="651" t="str">
        <f>+AC36</f>
        <v>Ⅰ</v>
      </c>
      <c r="BU5" s="651" t="str">
        <f>+AG36</f>
        <v>Ⅰ</v>
      </c>
      <c r="BV5" s="651" t="str">
        <f>+Y37</f>
        <v>Ⅰ</v>
      </c>
      <c r="BW5" s="663" t="str">
        <f>IF(Y32&gt;0,R7,"")</f>
        <v/>
      </c>
      <c r="BX5" s="664" t="str">
        <f>IF(Z32&gt;0,"",IF(AA32&gt;0,R7,""))</f>
        <v/>
      </c>
      <c r="BY5" s="664" t="str">
        <f>IF(Y32+Z32&gt;0,"",IF(AA32&gt;0,R7,""))</f>
        <v/>
      </c>
      <c r="BZ5" s="664" t="str">
        <f>IF(Y32+Z32+AA32&gt;0,"",IF(AB32&gt;0,R7,""))</f>
        <v/>
      </c>
      <c r="CA5" s="665">
        <f t="shared" ref="CA5:CH5" si="3">+AC31</f>
        <v>0</v>
      </c>
      <c r="CB5" s="665">
        <f t="shared" si="3"/>
        <v>0</v>
      </c>
      <c r="CC5" s="665">
        <f t="shared" si="3"/>
        <v>0</v>
      </c>
      <c r="CD5" s="665">
        <f t="shared" si="3"/>
        <v>0</v>
      </c>
      <c r="CE5" s="665">
        <f t="shared" si="3"/>
        <v>0</v>
      </c>
      <c r="CF5" s="665">
        <f t="shared" si="3"/>
        <v>0</v>
      </c>
      <c r="CG5" s="665">
        <f t="shared" si="3"/>
        <v>0</v>
      </c>
      <c r="CH5" s="665">
        <f t="shared" si="3"/>
        <v>0</v>
      </c>
    </row>
    <row r="6" spans="2:86" ht="12" customHeight="1">
      <c r="B6" s="666" t="s">
        <v>617</v>
      </c>
      <c r="C6" s="667"/>
      <c r="D6" s="668"/>
      <c r="E6" s="669"/>
      <c r="F6" s="669"/>
      <c r="G6" s="669"/>
      <c r="H6" s="669"/>
      <c r="I6" s="669"/>
      <c r="J6" s="670"/>
      <c r="K6" s="671" t="s">
        <v>618</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2:86" ht="12" customHeight="1">
      <c r="B7" s="390"/>
      <c r="C7" s="674"/>
      <c r="D7" s="669"/>
      <c r="E7" s="669"/>
      <c r="F7" s="669"/>
      <c r="G7" s="669"/>
      <c r="H7" s="669"/>
      <c r="I7" s="669"/>
      <c r="J7" s="670"/>
      <c r="K7" s="675" t="s">
        <v>619</v>
      </c>
      <c r="L7" s="676"/>
      <c r="M7" s="677"/>
      <c r="N7" s="678" t="s">
        <v>308</v>
      </c>
      <c r="O7" s="679"/>
      <c r="P7" s="675" t="s">
        <v>620</v>
      </c>
      <c r="Q7" s="677"/>
      <c r="R7" s="680">
        <v>0</v>
      </c>
      <c r="S7" s="681"/>
      <c r="T7" s="682"/>
      <c r="U7" s="683" t="s">
        <v>621</v>
      </c>
      <c r="V7" s="684"/>
      <c r="W7" s="683" t="s">
        <v>622</v>
      </c>
      <c r="X7" s="684"/>
      <c r="Y7" s="677" t="s">
        <v>623</v>
      </c>
      <c r="Z7" s="685"/>
      <c r="AA7" s="685"/>
      <c r="AB7" s="685"/>
      <c r="AC7" s="683" t="s">
        <v>624</v>
      </c>
      <c r="AD7" s="686"/>
      <c r="AE7" s="686"/>
      <c r="AF7" s="686"/>
      <c r="AG7" s="686"/>
      <c r="AH7" s="686"/>
      <c r="AI7" s="686"/>
      <c r="AJ7" s="684"/>
      <c r="AK7" s="683" t="s">
        <v>625</v>
      </c>
      <c r="AL7" s="686"/>
      <c r="AM7" s="686"/>
      <c r="AN7" s="687"/>
      <c r="AO7" s="688"/>
      <c r="AP7" s="2"/>
      <c r="AW7" s="689"/>
    </row>
    <row r="8" spans="2:86" ht="12" customHeight="1">
      <c r="B8" s="390"/>
      <c r="C8" s="674"/>
      <c r="D8" s="669"/>
      <c r="E8" s="669"/>
      <c r="F8" s="669"/>
      <c r="G8" s="669"/>
      <c r="H8" s="669"/>
      <c r="I8" s="669"/>
      <c r="J8" s="670"/>
      <c r="K8" s="685" t="s">
        <v>626</v>
      </c>
      <c r="L8" s="685" t="s">
        <v>387</v>
      </c>
      <c r="M8" s="685"/>
      <c r="N8" s="685" t="s">
        <v>388</v>
      </c>
      <c r="O8" s="685"/>
      <c r="P8" s="685" t="s">
        <v>627</v>
      </c>
      <c r="Q8" s="685"/>
      <c r="R8" s="685" t="s">
        <v>499</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2:86" ht="12" customHeight="1">
      <c r="B9" s="390"/>
      <c r="C9" s="674"/>
      <c r="D9" s="669"/>
      <c r="E9" s="669"/>
      <c r="F9" s="669"/>
      <c r="G9" s="669"/>
      <c r="H9" s="669"/>
      <c r="I9" s="669"/>
      <c r="J9" s="670"/>
      <c r="K9" s="685"/>
      <c r="L9" s="685"/>
      <c r="M9" s="685"/>
      <c r="N9" s="685"/>
      <c r="O9" s="685"/>
      <c r="P9" s="685"/>
      <c r="Q9" s="685"/>
      <c r="R9" s="685"/>
      <c r="S9" s="685"/>
      <c r="T9" s="685"/>
      <c r="U9" s="690"/>
      <c r="V9" s="691"/>
      <c r="W9" s="690"/>
      <c r="X9" s="691"/>
      <c r="Y9" s="677" t="s">
        <v>628</v>
      </c>
      <c r="Z9" s="685"/>
      <c r="AA9" s="685"/>
      <c r="AB9" s="685"/>
      <c r="AC9" s="685" t="s">
        <v>629</v>
      </c>
      <c r="AD9" s="685"/>
      <c r="AE9" s="685"/>
      <c r="AF9" s="685"/>
      <c r="AG9" s="685" t="s">
        <v>630</v>
      </c>
      <c r="AH9" s="685"/>
      <c r="AI9" s="685"/>
      <c r="AJ9" s="685"/>
      <c r="AK9" s="690"/>
      <c r="AL9" s="695"/>
      <c r="AM9" s="695"/>
      <c r="AN9" s="696"/>
      <c r="AO9" s="697"/>
      <c r="AP9" s="2"/>
    </row>
    <row r="10" spans="2:86" ht="12" customHeight="1">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345</v>
      </c>
      <c r="Z10" s="699" t="s">
        <v>344</v>
      </c>
      <c r="AA10" s="699" t="s">
        <v>631</v>
      </c>
      <c r="AB10" s="699" t="s">
        <v>632</v>
      </c>
      <c r="AC10" s="699" t="s">
        <v>345</v>
      </c>
      <c r="AD10" s="699" t="s">
        <v>344</v>
      </c>
      <c r="AE10" s="699" t="s">
        <v>631</v>
      </c>
      <c r="AF10" s="699" t="s">
        <v>632</v>
      </c>
      <c r="AG10" s="699" t="s">
        <v>345</v>
      </c>
      <c r="AH10" s="699" t="s">
        <v>344</v>
      </c>
      <c r="AI10" s="699" t="s">
        <v>631</v>
      </c>
      <c r="AJ10" s="699" t="s">
        <v>632</v>
      </c>
      <c r="AK10" s="692"/>
      <c r="AL10" s="693"/>
      <c r="AM10" s="693"/>
      <c r="AN10" s="700"/>
      <c r="AO10" s="701"/>
      <c r="AP10" s="2"/>
    </row>
    <row r="11" spans="2:86" ht="12" customHeight="1">
      <c r="B11" s="390"/>
      <c r="C11" s="674"/>
      <c r="D11" s="669"/>
      <c r="E11" s="669"/>
      <c r="F11" s="669"/>
      <c r="G11" s="669"/>
      <c r="H11" s="669"/>
      <c r="I11" s="669"/>
      <c r="J11" s="670"/>
      <c r="K11" s="702"/>
      <c r="L11" s="703"/>
      <c r="M11" s="704"/>
      <c r="N11" s="703"/>
      <c r="O11" s="704"/>
      <c r="P11" s="703"/>
      <c r="Q11" s="704"/>
      <c r="R11" s="705"/>
      <c r="S11" s="705"/>
      <c r="T11" s="705"/>
      <c r="U11" s="703"/>
      <c r="V11" s="704"/>
      <c r="W11" s="703"/>
      <c r="X11" s="706"/>
      <c r="Y11" s="707"/>
      <c r="Z11" s="707"/>
      <c r="AA11" s="707"/>
      <c r="AB11" s="707"/>
      <c r="AC11" s="708"/>
      <c r="AD11" s="708"/>
      <c r="AE11" s="708"/>
      <c r="AF11" s="708"/>
      <c r="AG11" s="708"/>
      <c r="AH11" s="708"/>
      <c r="AI11" s="708"/>
      <c r="AJ11" s="708"/>
      <c r="AK11" s="709"/>
      <c r="AL11" s="710"/>
      <c r="AM11" s="710"/>
      <c r="AN11" s="711"/>
      <c r="AO11" s="712"/>
      <c r="AP11" s="2"/>
      <c r="AQ11" s="713">
        <f>IF(P11="外力",1,IF(P11="材質劣化",2,IF(P11="漏水",3,4)))</f>
        <v>4</v>
      </c>
    </row>
    <row r="12" spans="2:86" ht="12" customHeight="1">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4">IF(P12="外力",1,IF(P12="材質劣化",2,IF(P12="漏水",3,4)))</f>
        <v>4</v>
      </c>
    </row>
    <row r="13" spans="2:86" ht="12" customHeight="1">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4"/>
        <v>4</v>
      </c>
    </row>
    <row r="14" spans="2:86" ht="12" customHeight="1">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row>
    <row r="15" spans="2:86" ht="12" customHeight="1">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row>
    <row r="16" spans="2:86" ht="12" customHeight="1">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row>
    <row r="17" spans="2:43" ht="12" customHeight="1">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row>
    <row r="18" spans="2:43" ht="12" customHeight="1">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row>
    <row r="19" spans="2:43" ht="12" customHeight="1">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row>
    <row r="20" spans="2:43" ht="12" customHeight="1">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row>
    <row r="21" spans="2:43" ht="12" customHeight="1">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row>
    <row r="22" spans="2:43" ht="12" customHeight="1">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row>
    <row r="23" spans="2:43" ht="12" customHeight="1">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row>
    <row r="24" spans="2:43" ht="12" customHeight="1">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row>
    <row r="25" spans="2:43" ht="12" customHeight="1">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row>
    <row r="26" spans="2:43" ht="12" customHeight="1">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row>
    <row r="27" spans="2:43" ht="12" customHeight="1">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row>
    <row r="28" spans="2:43" ht="12" customHeight="1">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row>
    <row r="29" spans="2:43" ht="12" customHeight="1">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row>
    <row r="30" spans="2:43" ht="12" customHeight="1">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row>
    <row r="31" spans="2:43" ht="12" customHeight="1">
      <c r="B31" s="390"/>
      <c r="C31" s="674"/>
      <c r="D31" s="669"/>
      <c r="E31" s="669"/>
      <c r="F31" s="669"/>
      <c r="G31" s="669"/>
      <c r="H31" s="669"/>
      <c r="I31" s="669"/>
      <c r="J31" s="670"/>
      <c r="K31" s="685" t="s">
        <v>633</v>
      </c>
      <c r="L31" s="685" t="s">
        <v>634</v>
      </c>
      <c r="M31" s="685"/>
      <c r="N31" s="685"/>
      <c r="O31" s="685"/>
      <c r="P31" s="685"/>
      <c r="Q31" s="685"/>
      <c r="R31" s="685"/>
      <c r="S31" s="685"/>
      <c r="T31" s="685"/>
      <c r="U31" s="685"/>
      <c r="V31" s="685"/>
      <c r="W31" s="685"/>
      <c r="X31" s="685"/>
      <c r="Y31" s="675" t="s">
        <v>635</v>
      </c>
      <c r="Z31" s="676"/>
      <c r="AA31" s="676"/>
      <c r="AB31" s="677"/>
      <c r="AC31" s="714">
        <f t="shared" ref="AC31:AJ31" si="5">SUM(AC11:AC30)</f>
        <v>0</v>
      </c>
      <c r="AD31" s="714">
        <f t="shared" si="5"/>
        <v>0</v>
      </c>
      <c r="AE31" s="714">
        <f t="shared" si="5"/>
        <v>0</v>
      </c>
      <c r="AF31" s="714">
        <f t="shared" si="5"/>
        <v>0</v>
      </c>
      <c r="AG31" s="714">
        <f t="shared" si="5"/>
        <v>0</v>
      </c>
      <c r="AH31" s="714">
        <f t="shared" si="5"/>
        <v>0</v>
      </c>
      <c r="AI31" s="714">
        <f t="shared" si="5"/>
        <v>0</v>
      </c>
      <c r="AJ31" s="714">
        <f t="shared" si="5"/>
        <v>0</v>
      </c>
      <c r="AK31" s="675" t="s">
        <v>636</v>
      </c>
      <c r="AL31" s="676"/>
      <c r="AM31" s="676"/>
      <c r="AN31" s="476"/>
      <c r="AO31" s="477"/>
      <c r="AP31" s="2"/>
    </row>
    <row r="32" spans="2:43" ht="12" customHeight="1">
      <c r="B32" s="390"/>
      <c r="C32" s="674"/>
      <c r="D32" s="669"/>
      <c r="E32" s="669"/>
      <c r="F32" s="669"/>
      <c r="G32" s="669"/>
      <c r="H32" s="669"/>
      <c r="I32" s="669"/>
      <c r="J32" s="670"/>
      <c r="K32" s="685"/>
      <c r="L32" s="685" t="s">
        <v>637</v>
      </c>
      <c r="M32" s="685"/>
      <c r="N32" s="685"/>
      <c r="O32" s="685" t="s">
        <v>638</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0</v>
      </c>
      <c r="AE32" s="715">
        <f t="shared" si="6"/>
        <v>0</v>
      </c>
      <c r="AF32" s="715">
        <f t="shared" si="6"/>
        <v>0</v>
      </c>
      <c r="AG32" s="715">
        <f t="shared" si="6"/>
        <v>0</v>
      </c>
      <c r="AH32" s="715">
        <f t="shared" si="6"/>
        <v>0</v>
      </c>
      <c r="AI32" s="715">
        <f t="shared" si="6"/>
        <v>0</v>
      </c>
      <c r="AJ32" s="715">
        <f t="shared" si="6"/>
        <v>0</v>
      </c>
      <c r="AK32" s="716"/>
      <c r="AL32" s="717"/>
      <c r="AM32" s="717"/>
      <c r="AN32" s="717"/>
      <c r="AO32" s="718"/>
      <c r="AP32" s="2"/>
    </row>
    <row r="33" spans="2:86" ht="12" customHeight="1">
      <c r="B33" s="390"/>
      <c r="C33" s="674"/>
      <c r="D33" s="669"/>
      <c r="E33" s="669"/>
      <c r="F33" s="669"/>
      <c r="G33" s="669"/>
      <c r="H33" s="669"/>
      <c r="I33" s="669"/>
      <c r="J33" s="670"/>
      <c r="K33" s="685"/>
      <c r="L33" s="685"/>
      <c r="M33" s="685"/>
      <c r="N33" s="685"/>
      <c r="O33" s="685" t="s">
        <v>639</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Ⅰ</v>
      </c>
      <c r="AD33" s="720"/>
      <c r="AE33" s="720"/>
      <c r="AF33" s="721"/>
      <c r="AG33" s="719" t="str">
        <f>IF(AG32&gt;0,"Ⅳ",IF(AH32&gt;0,"Ⅲ",IF(AI32&gt;0,"Ⅱa",IF(AJ32&gt;0,"Ⅱb","Ⅰ"))))</f>
        <v>Ⅰ</v>
      </c>
      <c r="AH33" s="720"/>
      <c r="AI33" s="720"/>
      <c r="AJ33" s="721"/>
      <c r="AK33" s="722"/>
      <c r="AL33" s="723"/>
      <c r="AM33" s="723"/>
      <c r="AN33" s="723"/>
      <c r="AO33" s="724"/>
      <c r="AP33" s="2"/>
      <c r="AQ33" s="31" t="s">
        <v>611</v>
      </c>
      <c r="AR33" s="31" t="s">
        <v>612</v>
      </c>
      <c r="AS33" s="287" t="s">
        <v>615</v>
      </c>
      <c r="AT33" s="494"/>
    </row>
    <row r="34" spans="2:86" ht="12" customHeight="1">
      <c r="B34" s="390"/>
      <c r="C34" s="674"/>
      <c r="D34" s="669"/>
      <c r="E34" s="669"/>
      <c r="F34" s="669"/>
      <c r="G34" s="669"/>
      <c r="H34" s="669"/>
      <c r="I34" s="669"/>
      <c r="J34" s="670"/>
      <c r="K34" s="685"/>
      <c r="L34" s="685" t="s">
        <v>640</v>
      </c>
      <c r="M34" s="685"/>
      <c r="N34" s="685"/>
      <c r="O34" s="685" t="s">
        <v>641</v>
      </c>
      <c r="P34" s="685"/>
      <c r="Q34" s="685"/>
      <c r="R34" s="685"/>
      <c r="S34" s="685"/>
      <c r="T34" s="685"/>
      <c r="U34" s="685"/>
      <c r="V34" s="685"/>
      <c r="W34" s="685"/>
      <c r="X34" s="685"/>
      <c r="Y34" s="445" t="s">
        <v>345</v>
      </c>
      <c r="Z34" s="445" t="s">
        <v>344</v>
      </c>
      <c r="AA34" s="725" t="s">
        <v>343</v>
      </c>
      <c r="AB34" s="725"/>
      <c r="AC34" s="445" t="s">
        <v>345</v>
      </c>
      <c r="AD34" s="445" t="s">
        <v>344</v>
      </c>
      <c r="AE34" s="725" t="s">
        <v>343</v>
      </c>
      <c r="AF34" s="725"/>
      <c r="AG34" s="445" t="s">
        <v>345</v>
      </c>
      <c r="AH34" s="445" t="s">
        <v>344</v>
      </c>
      <c r="AI34" s="725" t="s">
        <v>343</v>
      </c>
      <c r="AJ34" s="725"/>
      <c r="AK34" s="722"/>
      <c r="AL34" s="723"/>
      <c r="AM34" s="723"/>
      <c r="AN34" s="723"/>
      <c r="AO34" s="724"/>
      <c r="AP34" s="2"/>
      <c r="AQ34" s="726">
        <f>+Y32+Z32</f>
        <v>0</v>
      </c>
      <c r="AR34" s="727"/>
      <c r="AS34" s="726">
        <f>+AA32+AB32</f>
        <v>0</v>
      </c>
      <c r="AT34" s="727"/>
    </row>
    <row r="35" spans="2:86" ht="12" customHeight="1">
      <c r="B35" s="390"/>
      <c r="C35" s="674"/>
      <c r="D35" s="669"/>
      <c r="E35" s="669"/>
      <c r="F35" s="669"/>
      <c r="G35" s="669"/>
      <c r="H35" s="669"/>
      <c r="I35" s="669"/>
      <c r="J35" s="670"/>
      <c r="K35" s="685"/>
      <c r="L35" s="685"/>
      <c r="M35" s="685"/>
      <c r="N35" s="685"/>
      <c r="O35" s="685" t="s">
        <v>642</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0</v>
      </c>
      <c r="AE35" s="719">
        <f>AE32+AF32</f>
        <v>0</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0</v>
      </c>
      <c r="AT35" s="729"/>
    </row>
    <row r="36" spans="2:86" ht="12" customHeight="1">
      <c r="B36" s="390"/>
      <c r="C36" s="674"/>
      <c r="D36" s="669"/>
      <c r="E36" s="669"/>
      <c r="F36" s="669"/>
      <c r="G36" s="669"/>
      <c r="H36" s="669"/>
      <c r="I36" s="669"/>
      <c r="J36" s="670"/>
      <c r="K36" s="685"/>
      <c r="L36" s="685"/>
      <c r="M36" s="685"/>
      <c r="N36" s="685"/>
      <c r="O36" s="685" t="s">
        <v>643</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Ⅰ</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Ⅰ</v>
      </c>
      <c r="AR36" s="730"/>
      <c r="AS36" s="730"/>
      <c r="AT36" s="730"/>
    </row>
    <row r="37" spans="2:86" ht="12" customHeight="1">
      <c r="B37" s="390"/>
      <c r="C37" s="674"/>
      <c r="D37" s="669"/>
      <c r="E37" s="669"/>
      <c r="F37" s="669"/>
      <c r="G37" s="669"/>
      <c r="H37" s="669"/>
      <c r="I37" s="669"/>
      <c r="J37" s="670"/>
      <c r="K37" s="685"/>
      <c r="L37" s="685"/>
      <c r="M37" s="685"/>
      <c r="N37" s="685"/>
      <c r="O37" s="685" t="s">
        <v>644</v>
      </c>
      <c r="P37" s="685"/>
      <c r="Q37" s="685"/>
      <c r="R37" s="685"/>
      <c r="S37" s="685"/>
      <c r="T37" s="685"/>
      <c r="U37" s="685"/>
      <c r="V37" s="685"/>
      <c r="W37" s="685"/>
      <c r="X37" s="685"/>
      <c r="Y37" s="719" t="str">
        <f>IF(COUNTIF(Y36:AJ36,"Ⅳ")&gt;0,"Ⅳ",IF(COUNTIF(Y36:AJ36,"Ⅲ")&gt;0,"Ⅲ",IF(COUNTIF(Y36:AJ36,"Ⅱ")&gt;0,"Ⅱ","Ⅰ")))</f>
        <v>Ⅰ</v>
      </c>
      <c r="Z37" s="720"/>
      <c r="AA37" s="720"/>
      <c r="AB37" s="720"/>
      <c r="AC37" s="720"/>
      <c r="AD37" s="720"/>
      <c r="AE37" s="720"/>
      <c r="AF37" s="720"/>
      <c r="AG37" s="720"/>
      <c r="AH37" s="720"/>
      <c r="AI37" s="720"/>
      <c r="AJ37" s="721"/>
      <c r="AK37" s="731"/>
      <c r="AL37" s="732"/>
      <c r="AM37" s="732"/>
      <c r="AN37" s="732"/>
      <c r="AO37" s="733"/>
      <c r="AP37" s="2"/>
    </row>
    <row r="38" spans="2:86" ht="14.25" customHeight="1">
      <c r="B38" s="390"/>
      <c r="C38" s="674"/>
      <c r="D38" s="669"/>
      <c r="E38" s="669"/>
      <c r="F38" s="669"/>
      <c r="G38" s="669"/>
      <c r="H38" s="669"/>
      <c r="I38" s="669"/>
      <c r="J38" s="670"/>
      <c r="K38" s="685" t="s">
        <v>105</v>
      </c>
      <c r="L38" s="734"/>
      <c r="M38" s="734"/>
      <c r="N38" s="734"/>
      <c r="O38" s="734"/>
      <c r="P38" s="734"/>
      <c r="Q38" s="734"/>
      <c r="R38" s="734"/>
      <c r="S38" s="734"/>
      <c r="T38" s="734"/>
      <c r="U38" s="734"/>
      <c r="V38" s="734"/>
      <c r="W38" s="734"/>
      <c r="X38" s="734"/>
      <c r="Y38" s="734"/>
      <c r="Z38" s="734"/>
      <c r="AA38" s="734"/>
      <c r="AB38" s="734"/>
      <c r="AC38" s="734"/>
      <c r="AD38" s="734"/>
      <c r="AE38" s="734"/>
      <c r="AF38" s="734"/>
      <c r="AG38" s="734"/>
      <c r="AH38" s="734"/>
      <c r="AI38" s="734"/>
      <c r="AJ38" s="734"/>
      <c r="AK38" s="734"/>
      <c r="AL38" s="734"/>
      <c r="AM38" s="734"/>
      <c r="AN38" s="734"/>
      <c r="AO38" s="734"/>
      <c r="AP38" s="2"/>
    </row>
    <row r="39" spans="2:86" ht="14.25" customHeight="1">
      <c r="B39" s="390"/>
      <c r="C39" s="674"/>
      <c r="D39" s="669"/>
      <c r="E39" s="669"/>
      <c r="F39" s="669"/>
      <c r="G39" s="669"/>
      <c r="H39" s="669"/>
      <c r="I39" s="669"/>
      <c r="J39" s="670"/>
      <c r="K39" s="685"/>
      <c r="L39" s="734"/>
      <c r="M39" s="734"/>
      <c r="N39" s="734"/>
      <c r="O39" s="734"/>
      <c r="P39" s="734"/>
      <c r="Q39" s="734"/>
      <c r="R39" s="734"/>
      <c r="S39" s="734"/>
      <c r="T39" s="734"/>
      <c r="U39" s="734"/>
      <c r="V39" s="734"/>
      <c r="W39" s="734"/>
      <c r="X39" s="734"/>
      <c r="Y39" s="734"/>
      <c r="Z39" s="734"/>
      <c r="AA39" s="734"/>
      <c r="AB39" s="734"/>
      <c r="AC39" s="734"/>
      <c r="AD39" s="734"/>
      <c r="AE39" s="734"/>
      <c r="AF39" s="734"/>
      <c r="AG39" s="734"/>
      <c r="AH39" s="734"/>
      <c r="AI39" s="734"/>
      <c r="AJ39" s="734"/>
      <c r="AK39" s="734"/>
      <c r="AL39" s="734"/>
      <c r="AM39" s="734"/>
      <c r="AN39" s="734"/>
      <c r="AO39" s="734"/>
      <c r="AP39" s="2"/>
    </row>
    <row r="40" spans="2:86" ht="12" customHeight="1">
      <c r="B40" s="390"/>
      <c r="C40" s="674"/>
      <c r="D40" s="669"/>
      <c r="E40" s="669"/>
      <c r="F40" s="669"/>
      <c r="G40" s="669"/>
      <c r="H40" s="669"/>
      <c r="I40" s="669"/>
      <c r="J40" s="670"/>
      <c r="K40" s="735" t="s">
        <v>645</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row>
    <row r="41" spans="2:86" ht="12" customHeight="1">
      <c r="B41" s="390"/>
      <c r="C41" s="674"/>
      <c r="D41" s="669"/>
      <c r="E41" s="669"/>
      <c r="F41" s="669"/>
      <c r="G41" s="669"/>
      <c r="H41" s="669"/>
      <c r="I41" s="669"/>
      <c r="J41" s="670"/>
      <c r="K41" s="736" t="s">
        <v>646</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2:86" ht="12" customHeight="1">
      <c r="B42" s="390"/>
      <c r="C42" s="674"/>
      <c r="D42" s="669"/>
      <c r="E42" s="669"/>
      <c r="F42" s="669"/>
      <c r="G42" s="669"/>
      <c r="H42" s="669"/>
      <c r="I42" s="669"/>
      <c r="J42" s="670"/>
      <c r="K42" s="737" t="s">
        <v>647</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2:86" ht="12" customHeight="1">
      <c r="B43" s="390"/>
      <c r="C43" s="674"/>
      <c r="D43" s="669"/>
      <c r="E43" s="669"/>
      <c r="F43" s="669"/>
      <c r="G43" s="669"/>
      <c r="H43" s="669"/>
      <c r="I43" s="669"/>
      <c r="J43" s="670"/>
      <c r="K43" s="737" t="s">
        <v>648</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2:86" ht="12" customHeight="1">
      <c r="B44" s="390"/>
      <c r="C44" s="674"/>
      <c r="D44" s="669"/>
      <c r="E44" s="669"/>
      <c r="F44" s="669"/>
      <c r="G44" s="669"/>
      <c r="H44" s="669"/>
      <c r="I44" s="669"/>
      <c r="J44" s="670"/>
      <c r="K44" s="740" t="s">
        <v>649</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2:86"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2:86" s="602" customFormat="1" ht="12" customHeight="1">
      <c r="B46" s="2" t="s">
        <v>650</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2:86" ht="12" customHeight="1">
      <c r="B47" s="2" t="s">
        <v>651</v>
      </c>
    </row>
    <row r="48" spans="2:86" ht="12" customHeight="1">
      <c r="B48" s="2" t="s">
        <v>652</v>
      </c>
    </row>
    <row r="49" spans="2:2" ht="12" customHeight="1">
      <c r="B49" s="2" t="s">
        <v>653</v>
      </c>
    </row>
    <row r="50" spans="2:2" ht="12" customHeight="1">
      <c r="B50" s="2" t="s">
        <v>654</v>
      </c>
    </row>
    <row r="51" spans="2:2" ht="12" customHeight="1">
      <c r="B51" s="2" t="s">
        <v>655</v>
      </c>
    </row>
    <row r="52" spans="2:2">
      <c r="B52" s="2" t="s">
        <v>656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38" priority="4">
      <formula>$AQ11=2</formula>
    </cfRule>
  </conditionalFormatting>
  <conditionalFormatting sqref="Y11:AF30">
    <cfRule type="expression" dxfId="137" priority="3">
      <formula>$AQ11=3</formula>
    </cfRule>
  </conditionalFormatting>
  <conditionalFormatting sqref="Y11:AJ30">
    <cfRule type="expression" dxfId="136" priority="1">
      <formula>$AQ11=4</formula>
    </cfRule>
  </conditionalFormatting>
  <conditionalFormatting sqref="AC11:AJ30">
    <cfRule type="expression" dxfId="135" priority="2">
      <formula>$AQ11=1</formula>
    </cfRule>
  </conditionalFormatting>
  <dataValidations count="2">
    <dataValidation type="list" allowBlank="1" showInputMessage="1" showErrorMessage="1" sqref="Y11:AB30" xr:uid="{6DFCCD0F-2A01-409F-9885-AF5B4A519FD4}">
      <formula1>$AQ$4:$AQ$5</formula1>
    </dataValidation>
    <dataValidation type="list" allowBlank="1" showInputMessage="1" showErrorMessage="1" sqref="N11:O30 R11:T30" xr:uid="{73B7587F-A2FD-4225-9AC3-CBAE3B05A056}">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A93A4-1E2E-4320-9D58-2E23191538A1}">
  <dimension ref="A1:DG52"/>
  <sheetViews>
    <sheetView showGridLines="0" showZeros="0" view="pageBreakPreview" zoomScale="90" zoomScaleNormal="100" zoomScaleSheetLayoutView="90" workbookViewId="0">
      <selection activeCell="AY29" sqref="AY29"/>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1:111">
      <c r="AU1" s="631" t="s">
        <v>598</v>
      </c>
      <c r="AV1" s="632" t="s">
        <v>599</v>
      </c>
      <c r="AW1" s="633" t="s">
        <v>600</v>
      </c>
      <c r="AX1" s="634" t="s">
        <v>601</v>
      </c>
      <c r="AY1" s="635"/>
      <c r="AZ1" s="635"/>
      <c r="BA1" s="635"/>
      <c r="BB1" s="635"/>
      <c r="BC1" s="635"/>
      <c r="BD1" s="635"/>
      <c r="BE1" s="635"/>
      <c r="BF1" s="635"/>
      <c r="BG1" s="635"/>
      <c r="BH1" s="635"/>
      <c r="BI1" s="635"/>
      <c r="BJ1" s="635"/>
      <c r="BK1" s="635"/>
      <c r="BL1" s="635"/>
      <c r="BM1" s="635"/>
      <c r="BN1" s="635"/>
      <c r="BO1" s="635"/>
      <c r="BP1" s="635"/>
      <c r="BQ1" s="635"/>
      <c r="BR1" s="636"/>
      <c r="BS1" s="309" t="s">
        <v>602</v>
      </c>
      <c r="BT1" s="637"/>
      <c r="BU1" s="637"/>
      <c r="BV1" s="637"/>
      <c r="BW1" s="638" t="s">
        <v>603</v>
      </c>
      <c r="BX1" s="639"/>
      <c r="BY1" s="639"/>
      <c r="BZ1" s="639"/>
      <c r="CA1" s="639"/>
      <c r="CB1" s="639"/>
      <c r="CC1" s="639"/>
      <c r="CD1" s="639"/>
      <c r="CE1" s="639"/>
      <c r="CF1" s="639"/>
      <c r="CG1" s="639"/>
      <c r="CH1" s="640"/>
    </row>
    <row r="2" spans="1:111" ht="8.25" customHeight="1">
      <c r="AU2" s="631"/>
      <c r="AV2" s="641"/>
      <c r="AW2" s="642"/>
      <c r="AX2" s="643" t="s">
        <v>604</v>
      </c>
      <c r="AY2" s="118"/>
      <c r="AZ2" s="118"/>
      <c r="BA2" s="118"/>
      <c r="BB2" s="118"/>
      <c r="BC2" s="118"/>
      <c r="BD2" s="118"/>
      <c r="BE2" s="118"/>
      <c r="BF2" s="118"/>
      <c r="BG2" s="118"/>
      <c r="BH2" s="118"/>
      <c r="BI2" s="118"/>
      <c r="BJ2" s="118" t="s">
        <v>605</v>
      </c>
      <c r="BK2" s="118"/>
      <c r="BL2" s="118"/>
      <c r="BM2" s="118"/>
      <c r="BN2" s="118"/>
      <c r="BO2" s="118"/>
      <c r="BP2" s="118"/>
      <c r="BQ2" s="118"/>
      <c r="BR2" s="644"/>
      <c r="BS2" s="637"/>
      <c r="BT2" s="637"/>
      <c r="BU2" s="637"/>
      <c r="BV2" s="637"/>
      <c r="BW2" s="645" t="s">
        <v>606</v>
      </c>
      <c r="BX2" s="287"/>
      <c r="BY2" s="287"/>
      <c r="BZ2" s="287"/>
      <c r="CA2" s="118" t="s">
        <v>607</v>
      </c>
      <c r="CB2" s="118"/>
      <c r="CC2" s="118"/>
      <c r="CD2" s="118"/>
      <c r="CE2" s="118"/>
      <c r="CF2" s="118"/>
      <c r="CG2" s="118"/>
      <c r="CH2" s="644"/>
    </row>
    <row r="3" spans="1:111" ht="25.05" customHeight="1">
      <c r="B3" s="408" t="s">
        <v>608</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356</v>
      </c>
      <c r="AY3" s="118"/>
      <c r="AZ3" s="118"/>
      <c r="BA3" s="118"/>
      <c r="BB3" s="118" t="s">
        <v>342</v>
      </c>
      <c r="BC3" s="118"/>
      <c r="BD3" s="118"/>
      <c r="BE3" s="118"/>
      <c r="BF3" s="118" t="s">
        <v>353</v>
      </c>
      <c r="BG3" s="118"/>
      <c r="BH3" s="118"/>
      <c r="BI3" s="118"/>
      <c r="BJ3" s="287" t="s">
        <v>356</v>
      </c>
      <c r="BK3" s="287"/>
      <c r="BL3" s="287"/>
      <c r="BM3" s="287" t="s">
        <v>342</v>
      </c>
      <c r="BN3" s="287"/>
      <c r="BO3" s="287"/>
      <c r="BP3" s="287" t="s">
        <v>353</v>
      </c>
      <c r="BQ3" s="287"/>
      <c r="BR3" s="648"/>
      <c r="BS3" s="309" t="s">
        <v>356</v>
      </c>
      <c r="BT3" s="309" t="s">
        <v>342</v>
      </c>
      <c r="BU3" s="309" t="s">
        <v>353</v>
      </c>
      <c r="BV3" s="309" t="s">
        <v>609</v>
      </c>
      <c r="BW3" s="643" t="s">
        <v>610</v>
      </c>
      <c r="BX3" s="118"/>
      <c r="BY3" s="118"/>
      <c r="BZ3" s="118"/>
      <c r="CA3" s="118" t="s">
        <v>342</v>
      </c>
      <c r="CB3" s="118"/>
      <c r="CC3" s="118"/>
      <c r="CD3" s="118"/>
      <c r="CE3" s="118" t="s">
        <v>353</v>
      </c>
      <c r="CF3" s="118"/>
      <c r="CG3" s="118"/>
      <c r="CH3" s="644"/>
    </row>
    <row r="4" spans="1:111" ht="18" customHeight="1">
      <c r="B4" s="266" t="s">
        <v>8</v>
      </c>
      <c r="C4" s="266"/>
      <c r="D4" s="604"/>
      <c r="E4" s="115" t="s">
        <v>292</v>
      </c>
      <c r="F4" s="116"/>
      <c r="G4" s="116"/>
      <c r="H4" s="116"/>
      <c r="I4" s="116"/>
      <c r="J4" s="117"/>
      <c r="K4" s="141" t="s">
        <v>9</v>
      </c>
      <c r="L4" s="287"/>
      <c r="M4" s="287"/>
      <c r="N4" s="288" t="s">
        <v>294</v>
      </c>
      <c r="O4" s="288"/>
      <c r="P4" s="288"/>
      <c r="Q4" s="288"/>
      <c r="R4" s="288"/>
      <c r="S4" s="288"/>
      <c r="T4" s="118" t="s">
        <v>374</v>
      </c>
      <c r="U4" s="118"/>
      <c r="V4" s="118"/>
      <c r="W4" s="118"/>
      <c r="X4" s="118"/>
      <c r="Y4" s="109" t="s">
        <v>310</v>
      </c>
      <c r="Z4" s="109"/>
      <c r="AA4" s="109"/>
      <c r="AB4" s="109"/>
      <c r="AC4" s="109"/>
      <c r="AD4" s="109"/>
      <c r="AE4" s="109"/>
      <c r="AF4" s="109"/>
      <c r="AG4" s="91" t="s">
        <v>375</v>
      </c>
      <c r="AH4" s="92"/>
      <c r="AI4" s="92"/>
      <c r="AJ4" s="93"/>
      <c r="AK4" s="606">
        <v>44861</v>
      </c>
      <c r="AL4" s="649"/>
      <c r="AM4" s="649"/>
      <c r="AN4" s="649"/>
      <c r="AO4" s="650"/>
      <c r="AQ4" s="651"/>
      <c r="AU4" s="631"/>
      <c r="AV4" s="641"/>
      <c r="AW4" s="642"/>
      <c r="AX4" s="652" t="s">
        <v>611</v>
      </c>
      <c r="AY4" s="653" t="s">
        <v>612</v>
      </c>
      <c r="AZ4" s="653" t="s">
        <v>613</v>
      </c>
      <c r="BA4" s="654" t="s">
        <v>614</v>
      </c>
      <c r="BB4" s="655" t="s">
        <v>611</v>
      </c>
      <c r="BC4" s="653" t="s">
        <v>612</v>
      </c>
      <c r="BD4" s="653" t="s">
        <v>613</v>
      </c>
      <c r="BE4" s="654" t="s">
        <v>614</v>
      </c>
      <c r="BF4" s="655" t="s">
        <v>611</v>
      </c>
      <c r="BG4" s="653" t="s">
        <v>612</v>
      </c>
      <c r="BH4" s="653" t="s">
        <v>613</v>
      </c>
      <c r="BI4" s="654" t="s">
        <v>614</v>
      </c>
      <c r="BJ4" s="655" t="s">
        <v>611</v>
      </c>
      <c r="BK4" s="653" t="s">
        <v>612</v>
      </c>
      <c r="BL4" s="654" t="s">
        <v>615</v>
      </c>
      <c r="BM4" s="655" t="s">
        <v>611</v>
      </c>
      <c r="BN4" s="653" t="s">
        <v>612</v>
      </c>
      <c r="BO4" s="654" t="s">
        <v>615</v>
      </c>
      <c r="BP4" s="655" t="s">
        <v>611</v>
      </c>
      <c r="BQ4" s="653" t="s">
        <v>612</v>
      </c>
      <c r="BR4" s="656" t="s">
        <v>615</v>
      </c>
      <c r="BS4" s="637"/>
      <c r="BT4" s="637"/>
      <c r="BU4" s="637"/>
      <c r="BV4" s="637"/>
      <c r="BW4" s="652" t="s">
        <v>611</v>
      </c>
      <c r="BX4" s="653" t="s">
        <v>612</v>
      </c>
      <c r="BY4" s="653" t="s">
        <v>613</v>
      </c>
      <c r="BZ4" s="654" t="s">
        <v>614</v>
      </c>
      <c r="CA4" s="655" t="s">
        <v>611</v>
      </c>
      <c r="CB4" s="653" t="s">
        <v>612</v>
      </c>
      <c r="CC4" s="653" t="s">
        <v>613</v>
      </c>
      <c r="CD4" s="654" t="s">
        <v>614</v>
      </c>
      <c r="CE4" s="655" t="s">
        <v>611</v>
      </c>
      <c r="CF4" s="653" t="s">
        <v>612</v>
      </c>
      <c r="CG4" s="653" t="s">
        <v>613</v>
      </c>
      <c r="CH4" s="656" t="s">
        <v>614</v>
      </c>
    </row>
    <row r="5" spans="1:111" ht="18" customHeight="1">
      <c r="B5" s="274" t="s">
        <v>0</v>
      </c>
      <c r="C5" s="274"/>
      <c r="D5" s="609"/>
      <c r="E5" s="119" t="s">
        <v>293</v>
      </c>
      <c r="F5" s="120"/>
      <c r="G5" s="120"/>
      <c r="H5" s="120"/>
      <c r="I5" s="120"/>
      <c r="J5" s="130"/>
      <c r="K5" s="413" t="s">
        <v>1</v>
      </c>
      <c r="L5" s="309"/>
      <c r="M5" s="309"/>
      <c r="N5" s="288" t="s">
        <v>295</v>
      </c>
      <c r="O5" s="288"/>
      <c r="P5" s="288"/>
      <c r="Q5" s="288"/>
      <c r="R5" s="288"/>
      <c r="S5" s="288"/>
      <c r="T5" s="118" t="s">
        <v>376</v>
      </c>
      <c r="U5" s="118"/>
      <c r="V5" s="118"/>
      <c r="W5" s="118"/>
      <c r="X5" s="118"/>
      <c r="Y5" s="109" t="s">
        <v>334</v>
      </c>
      <c r="Z5" s="109"/>
      <c r="AA5" s="109"/>
      <c r="AB5" s="109"/>
      <c r="AC5" s="109"/>
      <c r="AD5" s="109"/>
      <c r="AE5" s="109"/>
      <c r="AF5" s="109"/>
      <c r="AG5" s="578"/>
      <c r="AH5" s="611"/>
      <c r="AI5" s="611"/>
      <c r="AJ5" s="579"/>
      <c r="AK5" s="657"/>
      <c r="AL5" s="658"/>
      <c r="AM5" s="658"/>
      <c r="AN5" s="658"/>
      <c r="AO5" s="659"/>
      <c r="AQ5" s="651" t="s">
        <v>616</v>
      </c>
      <c r="AU5" s="631"/>
      <c r="AV5" s="660">
        <f>N7</f>
        <v>1</v>
      </c>
      <c r="AW5" s="661">
        <f>R7</f>
        <v>7.3</v>
      </c>
      <c r="AX5" s="662">
        <f>+Y32</f>
        <v>0</v>
      </c>
      <c r="AY5" s="662">
        <f>+Z32</f>
        <v>0</v>
      </c>
      <c r="AZ5" s="662">
        <f>+AA32</f>
        <v>0</v>
      </c>
      <c r="BA5" s="662">
        <f t="shared" ref="BA5" si="0">+AB32</f>
        <v>0</v>
      </c>
      <c r="BB5" s="662">
        <f>+AC32</f>
        <v>0</v>
      </c>
      <c r="BC5" s="662">
        <f t="shared" ref="BC5:BI5" si="1">+AD32</f>
        <v>0</v>
      </c>
      <c r="BD5" s="662">
        <f t="shared" si="1"/>
        <v>0</v>
      </c>
      <c r="BE5" s="662">
        <f t="shared" si="1"/>
        <v>0</v>
      </c>
      <c r="BF5" s="662">
        <f t="shared" si="1"/>
        <v>0</v>
      </c>
      <c r="BG5" s="662">
        <f t="shared" si="1"/>
        <v>0</v>
      </c>
      <c r="BH5" s="662">
        <f t="shared" si="1"/>
        <v>0</v>
      </c>
      <c r="BI5" s="662">
        <f t="shared" si="1"/>
        <v>0</v>
      </c>
      <c r="BJ5" s="662">
        <f>IF(Y35="",0,Y35)</f>
        <v>0</v>
      </c>
      <c r="BK5" s="662">
        <f>IF(Z35="",0,Z35)</f>
        <v>0</v>
      </c>
      <c r="BL5" s="662">
        <f>IF(AA35="",0,AA35)</f>
        <v>0</v>
      </c>
      <c r="BM5" s="662">
        <f>+AC35</f>
        <v>0</v>
      </c>
      <c r="BN5" s="662">
        <f t="shared" ref="BN5:BO5" si="2">+AD35</f>
        <v>0</v>
      </c>
      <c r="BO5" s="662">
        <f t="shared" si="2"/>
        <v>0</v>
      </c>
      <c r="BP5" s="662">
        <f>+AG35</f>
        <v>0</v>
      </c>
      <c r="BQ5" s="662">
        <f>+AH35</f>
        <v>0</v>
      </c>
      <c r="BR5" s="662">
        <f>+AI35</f>
        <v>0</v>
      </c>
      <c r="BS5" s="651" t="str">
        <f>+Y36</f>
        <v>Ⅰ</v>
      </c>
      <c r="BT5" s="651" t="str">
        <f>+AC36</f>
        <v>Ⅰ</v>
      </c>
      <c r="BU5" s="651" t="str">
        <f>+AG36</f>
        <v>Ⅰ</v>
      </c>
      <c r="BV5" s="651" t="str">
        <f>+Y37</f>
        <v>Ⅰ</v>
      </c>
      <c r="BW5" s="663" t="str">
        <f>IF(Y32&gt;0,R7,"")</f>
        <v/>
      </c>
      <c r="BX5" s="664" t="str">
        <f>IF(Z32&gt;0,"",IF(AA32&gt;0,R7,""))</f>
        <v/>
      </c>
      <c r="BY5" s="664" t="str">
        <f>IF(Y32+Z32&gt;0,"",IF(AA32&gt;0,R7,""))</f>
        <v/>
      </c>
      <c r="BZ5" s="664" t="str">
        <f>IF(Y32+Z32+AA32&gt;0,"",IF(AB32&gt;0,R7,""))</f>
        <v/>
      </c>
      <c r="CA5" s="665">
        <f t="shared" ref="CA5:CH5" si="3">+AC31</f>
        <v>0</v>
      </c>
      <c r="CB5" s="665">
        <f t="shared" si="3"/>
        <v>0</v>
      </c>
      <c r="CC5" s="665">
        <f t="shared" si="3"/>
        <v>0</v>
      </c>
      <c r="CD5" s="665">
        <f t="shared" si="3"/>
        <v>0</v>
      </c>
      <c r="CE5" s="665">
        <f t="shared" si="3"/>
        <v>0</v>
      </c>
      <c r="CF5" s="665">
        <f t="shared" si="3"/>
        <v>0</v>
      </c>
      <c r="CG5" s="665">
        <f t="shared" si="3"/>
        <v>0</v>
      </c>
      <c r="CH5" s="665">
        <f t="shared" si="3"/>
        <v>0</v>
      </c>
    </row>
    <row r="6" spans="1:111" ht="12" customHeight="1">
      <c r="B6" s="666" t="s">
        <v>617</v>
      </c>
      <c r="C6" s="667"/>
      <c r="D6" s="668"/>
      <c r="E6" s="669"/>
      <c r="F6" s="669"/>
      <c r="G6" s="669"/>
      <c r="H6" s="669"/>
      <c r="I6" s="669"/>
      <c r="J6" s="670"/>
      <c r="K6" s="671" t="s">
        <v>618</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1:111" ht="12" customHeight="1">
      <c r="B7" s="390"/>
      <c r="C7" s="674"/>
      <c r="D7" s="669"/>
      <c r="E7" s="669"/>
      <c r="F7" s="669"/>
      <c r="G7" s="669"/>
      <c r="H7" s="669"/>
      <c r="I7" s="669"/>
      <c r="J7" s="670"/>
      <c r="K7" s="675" t="s">
        <v>619</v>
      </c>
      <c r="L7" s="676"/>
      <c r="M7" s="677"/>
      <c r="N7" s="678">
        <v>1</v>
      </c>
      <c r="O7" s="679"/>
      <c r="P7" s="675" t="s">
        <v>620</v>
      </c>
      <c r="Q7" s="677"/>
      <c r="R7" s="680">
        <v>7.3</v>
      </c>
      <c r="S7" s="681"/>
      <c r="T7" s="682"/>
      <c r="U7" s="683" t="s">
        <v>621</v>
      </c>
      <c r="V7" s="684"/>
      <c r="W7" s="683" t="s">
        <v>622</v>
      </c>
      <c r="X7" s="684"/>
      <c r="Y7" s="677" t="s">
        <v>623</v>
      </c>
      <c r="Z7" s="685"/>
      <c r="AA7" s="685"/>
      <c r="AB7" s="685"/>
      <c r="AC7" s="683" t="s">
        <v>624</v>
      </c>
      <c r="AD7" s="686"/>
      <c r="AE7" s="686"/>
      <c r="AF7" s="686"/>
      <c r="AG7" s="686"/>
      <c r="AH7" s="686"/>
      <c r="AI7" s="686"/>
      <c r="AJ7" s="684"/>
      <c r="AK7" s="683" t="s">
        <v>625</v>
      </c>
      <c r="AL7" s="686"/>
      <c r="AM7" s="686"/>
      <c r="AN7" s="687"/>
      <c r="AO7" s="688"/>
      <c r="AP7" s="2"/>
      <c r="AW7" s="689"/>
    </row>
    <row r="8" spans="1:111" ht="12" customHeight="1">
      <c r="B8" s="390"/>
      <c r="C8" s="674"/>
      <c r="D8" s="669"/>
      <c r="E8" s="669"/>
      <c r="F8" s="669"/>
      <c r="G8" s="669"/>
      <c r="H8" s="669"/>
      <c r="I8" s="669"/>
      <c r="J8" s="670"/>
      <c r="K8" s="685" t="s">
        <v>626</v>
      </c>
      <c r="L8" s="685" t="s">
        <v>387</v>
      </c>
      <c r="M8" s="685"/>
      <c r="N8" s="685" t="s">
        <v>388</v>
      </c>
      <c r="O8" s="685"/>
      <c r="P8" s="685" t="s">
        <v>627</v>
      </c>
      <c r="Q8" s="685"/>
      <c r="R8" s="685" t="s">
        <v>499</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1:111" ht="12" customHeight="1">
      <c r="B9" s="390"/>
      <c r="C9" s="674"/>
      <c r="D9" s="669"/>
      <c r="E9" s="669"/>
      <c r="F9" s="669"/>
      <c r="G9" s="669"/>
      <c r="H9" s="669"/>
      <c r="I9" s="669"/>
      <c r="J9" s="670"/>
      <c r="K9" s="685"/>
      <c r="L9" s="685"/>
      <c r="M9" s="685"/>
      <c r="N9" s="685"/>
      <c r="O9" s="685"/>
      <c r="P9" s="685"/>
      <c r="Q9" s="685"/>
      <c r="R9" s="685"/>
      <c r="S9" s="685"/>
      <c r="T9" s="685"/>
      <c r="U9" s="690"/>
      <c r="V9" s="691"/>
      <c r="W9" s="690"/>
      <c r="X9" s="691"/>
      <c r="Y9" s="677" t="s">
        <v>628</v>
      </c>
      <c r="Z9" s="685"/>
      <c r="AA9" s="685"/>
      <c r="AB9" s="685"/>
      <c r="AC9" s="685" t="s">
        <v>629</v>
      </c>
      <c r="AD9" s="685"/>
      <c r="AE9" s="685"/>
      <c r="AF9" s="685"/>
      <c r="AG9" s="685" t="s">
        <v>630</v>
      </c>
      <c r="AH9" s="685"/>
      <c r="AI9" s="685"/>
      <c r="AJ9" s="685"/>
      <c r="AK9" s="690"/>
      <c r="AL9" s="695"/>
      <c r="AM9" s="695"/>
      <c r="AN9" s="696"/>
      <c r="AO9" s="697"/>
      <c r="AP9" s="2"/>
    </row>
    <row r="10" spans="1:111" ht="12" customHeight="1">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345</v>
      </c>
      <c r="Z10" s="699" t="s">
        <v>344</v>
      </c>
      <c r="AA10" s="699" t="s">
        <v>631</v>
      </c>
      <c r="AB10" s="699" t="s">
        <v>632</v>
      </c>
      <c r="AC10" s="699" t="s">
        <v>345</v>
      </c>
      <c r="AD10" s="699" t="s">
        <v>344</v>
      </c>
      <c r="AE10" s="699" t="s">
        <v>631</v>
      </c>
      <c r="AF10" s="699" t="s">
        <v>632</v>
      </c>
      <c r="AG10" s="699" t="s">
        <v>345</v>
      </c>
      <c r="AH10" s="699" t="s">
        <v>344</v>
      </c>
      <c r="AI10" s="699" t="s">
        <v>631</v>
      </c>
      <c r="AJ10" s="699" t="s">
        <v>632</v>
      </c>
      <c r="AK10" s="692"/>
      <c r="AL10" s="693"/>
      <c r="AM10" s="693"/>
      <c r="AN10" s="700"/>
      <c r="AO10" s="701"/>
      <c r="AP10" s="2"/>
    </row>
    <row r="11" spans="1:111" ht="12" customHeight="1">
      <c r="B11" s="390"/>
      <c r="C11" s="674"/>
      <c r="D11" s="669"/>
      <c r="E11" s="669"/>
      <c r="F11" s="669"/>
      <c r="G11" s="669"/>
      <c r="H11" s="669"/>
      <c r="I11" s="669"/>
      <c r="J11" s="670"/>
      <c r="K11" s="702">
        <v>1</v>
      </c>
      <c r="L11" s="703" t="s">
        <v>402</v>
      </c>
      <c r="M11" s="704"/>
      <c r="N11" s="703" t="s">
        <v>403</v>
      </c>
      <c r="O11" s="704"/>
      <c r="P11" s="703" t="s">
        <v>404</v>
      </c>
      <c r="Q11" s="704"/>
      <c r="R11" s="705" t="s">
        <v>405</v>
      </c>
      <c r="S11" s="705"/>
      <c r="T11" s="705"/>
      <c r="U11" s="703" t="s">
        <v>318</v>
      </c>
      <c r="V11" s="704"/>
      <c r="W11" s="703" t="s">
        <v>408</v>
      </c>
      <c r="X11" s="706"/>
      <c r="Y11" s="707"/>
      <c r="Z11" s="707"/>
      <c r="AA11" s="707"/>
      <c r="AB11" s="707"/>
      <c r="AC11" s="708"/>
      <c r="AD11" s="708"/>
      <c r="AE11" s="708"/>
      <c r="AF11" s="708"/>
      <c r="AG11" s="708"/>
      <c r="AH11" s="708"/>
      <c r="AI11" s="708"/>
      <c r="AJ11" s="708"/>
      <c r="AK11" s="709" t="s">
        <v>657</v>
      </c>
      <c r="AL11" s="710"/>
      <c r="AM11" s="710"/>
      <c r="AN11" s="711"/>
      <c r="AO11" s="712"/>
      <c r="AP11" s="2"/>
      <c r="AQ11" s="713">
        <f>IF(P11="外力",1,IF(P11="材質劣化",2,IF(P11="漏水",3,4)))</f>
        <v>2</v>
      </c>
    </row>
    <row r="12" spans="1:111" ht="12" customHeight="1">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4">IF(P12="外力",1,IF(P12="材質劣化",2,IF(P12="漏水",3,4)))</f>
        <v>4</v>
      </c>
    </row>
    <row r="13" spans="1:111" s="630" customFormat="1" ht="12" customHeight="1">
      <c r="A13" s="2"/>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4"/>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30" customFormat="1" ht="12" customHeight="1">
      <c r="A14" s="2"/>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30" customFormat="1" ht="12" customHeight="1">
      <c r="A15" s="2"/>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30" customFormat="1" ht="12" customHeight="1">
      <c r="A16" s="2"/>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30" customFormat="1" ht="12" customHeight="1">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633</v>
      </c>
      <c r="L31" s="685" t="s">
        <v>634</v>
      </c>
      <c r="M31" s="685"/>
      <c r="N31" s="685"/>
      <c r="O31" s="685"/>
      <c r="P31" s="685"/>
      <c r="Q31" s="685"/>
      <c r="R31" s="685"/>
      <c r="S31" s="685"/>
      <c r="T31" s="685"/>
      <c r="U31" s="685"/>
      <c r="V31" s="685"/>
      <c r="W31" s="685"/>
      <c r="X31" s="685"/>
      <c r="Y31" s="675" t="s">
        <v>635</v>
      </c>
      <c r="Z31" s="676"/>
      <c r="AA31" s="676"/>
      <c r="AB31" s="677"/>
      <c r="AC31" s="714">
        <f t="shared" ref="AC31:AJ31" si="5">SUM(AC11:AC30)</f>
        <v>0</v>
      </c>
      <c r="AD31" s="714">
        <f t="shared" si="5"/>
        <v>0</v>
      </c>
      <c r="AE31" s="714">
        <f t="shared" si="5"/>
        <v>0</v>
      </c>
      <c r="AF31" s="714">
        <f t="shared" si="5"/>
        <v>0</v>
      </c>
      <c r="AG31" s="714">
        <f t="shared" si="5"/>
        <v>0</v>
      </c>
      <c r="AH31" s="714">
        <f t="shared" si="5"/>
        <v>0</v>
      </c>
      <c r="AI31" s="714">
        <f t="shared" si="5"/>
        <v>0</v>
      </c>
      <c r="AJ31" s="714">
        <f t="shared" si="5"/>
        <v>0</v>
      </c>
      <c r="AK31" s="675" t="s">
        <v>636</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637</v>
      </c>
      <c r="M32" s="685"/>
      <c r="N32" s="685"/>
      <c r="O32" s="685" t="s">
        <v>638</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0</v>
      </c>
      <c r="AE32" s="715">
        <f t="shared" si="6"/>
        <v>0</v>
      </c>
      <c r="AF32" s="715">
        <f t="shared" si="6"/>
        <v>0</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c r="A33" s="2"/>
      <c r="B33" s="390"/>
      <c r="C33" s="674"/>
      <c r="D33" s="669"/>
      <c r="E33" s="669"/>
      <c r="F33" s="669"/>
      <c r="G33" s="669"/>
      <c r="H33" s="669"/>
      <c r="I33" s="669"/>
      <c r="J33" s="670"/>
      <c r="K33" s="685"/>
      <c r="L33" s="685"/>
      <c r="M33" s="685"/>
      <c r="N33" s="685"/>
      <c r="O33" s="685" t="s">
        <v>639</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Ⅰ</v>
      </c>
      <c r="AD33" s="720"/>
      <c r="AE33" s="720"/>
      <c r="AF33" s="721"/>
      <c r="AG33" s="719" t="str">
        <f>IF(AG32&gt;0,"Ⅳ",IF(AH32&gt;0,"Ⅲ",IF(AI32&gt;0,"Ⅱa",IF(AJ32&gt;0,"Ⅱb","Ⅰ"))))</f>
        <v>Ⅰ</v>
      </c>
      <c r="AH33" s="720"/>
      <c r="AI33" s="720"/>
      <c r="AJ33" s="721"/>
      <c r="AK33" s="722"/>
      <c r="AL33" s="723"/>
      <c r="AM33" s="723"/>
      <c r="AN33" s="723"/>
      <c r="AO33" s="724"/>
      <c r="AP33" s="2"/>
      <c r="AQ33" s="31" t="s">
        <v>611</v>
      </c>
      <c r="AR33" s="31" t="s">
        <v>612</v>
      </c>
      <c r="AS33" s="287" t="s">
        <v>615</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c r="A34" s="2"/>
      <c r="B34" s="390"/>
      <c r="C34" s="674"/>
      <c r="D34" s="669"/>
      <c r="E34" s="669"/>
      <c r="F34" s="669"/>
      <c r="G34" s="669"/>
      <c r="H34" s="669"/>
      <c r="I34" s="669"/>
      <c r="J34" s="670"/>
      <c r="K34" s="685"/>
      <c r="L34" s="685" t="s">
        <v>640</v>
      </c>
      <c r="M34" s="685"/>
      <c r="N34" s="685"/>
      <c r="O34" s="685" t="s">
        <v>641</v>
      </c>
      <c r="P34" s="685"/>
      <c r="Q34" s="685"/>
      <c r="R34" s="685"/>
      <c r="S34" s="685"/>
      <c r="T34" s="685"/>
      <c r="U34" s="685"/>
      <c r="V34" s="685"/>
      <c r="W34" s="685"/>
      <c r="X34" s="685"/>
      <c r="Y34" s="445" t="s">
        <v>345</v>
      </c>
      <c r="Z34" s="445" t="s">
        <v>344</v>
      </c>
      <c r="AA34" s="725" t="s">
        <v>343</v>
      </c>
      <c r="AB34" s="725"/>
      <c r="AC34" s="445" t="s">
        <v>345</v>
      </c>
      <c r="AD34" s="445" t="s">
        <v>344</v>
      </c>
      <c r="AE34" s="725" t="s">
        <v>343</v>
      </c>
      <c r="AF34" s="725"/>
      <c r="AG34" s="445" t="s">
        <v>345</v>
      </c>
      <c r="AH34" s="445" t="s">
        <v>344</v>
      </c>
      <c r="AI34" s="725" t="s">
        <v>343</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c r="A35" s="2"/>
      <c r="B35" s="390"/>
      <c r="C35" s="674"/>
      <c r="D35" s="669"/>
      <c r="E35" s="669"/>
      <c r="F35" s="669"/>
      <c r="G35" s="669"/>
      <c r="H35" s="669"/>
      <c r="I35" s="669"/>
      <c r="J35" s="670"/>
      <c r="K35" s="685"/>
      <c r="L35" s="685"/>
      <c r="M35" s="685"/>
      <c r="N35" s="685"/>
      <c r="O35" s="685" t="s">
        <v>642</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0</v>
      </c>
      <c r="AE35" s="719">
        <f>AE32+AF32</f>
        <v>0</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0</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c r="A36" s="2"/>
      <c r="B36" s="390"/>
      <c r="C36" s="674"/>
      <c r="D36" s="669"/>
      <c r="E36" s="669"/>
      <c r="F36" s="669"/>
      <c r="G36" s="669"/>
      <c r="H36" s="669"/>
      <c r="I36" s="669"/>
      <c r="J36" s="670"/>
      <c r="K36" s="685"/>
      <c r="L36" s="685"/>
      <c r="M36" s="685"/>
      <c r="N36" s="685"/>
      <c r="O36" s="685" t="s">
        <v>643</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Ⅰ</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Ⅰ</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30" customFormat="1" ht="12" customHeight="1">
      <c r="A37" s="2"/>
      <c r="B37" s="390"/>
      <c r="C37" s="674"/>
      <c r="D37" s="669"/>
      <c r="E37" s="669"/>
      <c r="F37" s="669"/>
      <c r="G37" s="669"/>
      <c r="H37" s="669"/>
      <c r="I37" s="669"/>
      <c r="J37" s="670"/>
      <c r="K37" s="685"/>
      <c r="L37" s="685"/>
      <c r="M37" s="685"/>
      <c r="N37" s="685"/>
      <c r="O37" s="685" t="s">
        <v>644</v>
      </c>
      <c r="P37" s="685"/>
      <c r="Q37" s="685"/>
      <c r="R37" s="685"/>
      <c r="S37" s="685"/>
      <c r="T37" s="685"/>
      <c r="U37" s="685"/>
      <c r="V37" s="685"/>
      <c r="W37" s="685"/>
      <c r="X37" s="685"/>
      <c r="Y37" s="719" t="str">
        <f>IF(COUNTIF(Y36:AJ36,"Ⅳ")&gt;0,"Ⅳ",IF(COUNTIF(Y36:AJ36,"Ⅲ")&gt;0,"Ⅲ",IF(COUNTIF(Y36:AJ36,"Ⅱ")&gt;0,"Ⅱ","Ⅰ")))</f>
        <v>Ⅰ</v>
      </c>
      <c r="Z37" s="720"/>
      <c r="AA37" s="720"/>
      <c r="AB37" s="720"/>
      <c r="AC37" s="720"/>
      <c r="AD37" s="720"/>
      <c r="AE37" s="720"/>
      <c r="AF37" s="720"/>
      <c r="AG37" s="720"/>
      <c r="AH37" s="720"/>
      <c r="AI37" s="720"/>
      <c r="AJ37" s="721"/>
      <c r="AK37" s="731"/>
      <c r="AL37" s="732"/>
      <c r="AM37" s="732"/>
      <c r="AN37" s="732"/>
      <c r="AO37" s="733"/>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30" customFormat="1" ht="14.25" customHeight="1">
      <c r="A38" s="2"/>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30" customFormat="1" ht="14.25" customHeight="1">
      <c r="A39" s="2"/>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30" customFormat="1" ht="12" customHeight="1">
      <c r="A40" s="2"/>
      <c r="B40" s="390"/>
      <c r="C40" s="674"/>
      <c r="D40" s="669"/>
      <c r="E40" s="669"/>
      <c r="F40" s="669"/>
      <c r="G40" s="669"/>
      <c r="H40" s="669"/>
      <c r="I40" s="669"/>
      <c r="J40" s="670"/>
      <c r="K40" s="735" t="s">
        <v>645</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30" customFormat="1" ht="12" customHeight="1">
      <c r="A41" s="2"/>
      <c r="B41" s="390"/>
      <c r="C41" s="674"/>
      <c r="D41" s="669"/>
      <c r="E41" s="669"/>
      <c r="F41" s="669"/>
      <c r="G41" s="669"/>
      <c r="H41" s="669"/>
      <c r="I41" s="669"/>
      <c r="J41" s="670"/>
      <c r="K41" s="736" t="s">
        <v>646</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30" customFormat="1" ht="12" customHeight="1">
      <c r="A42" s="2"/>
      <c r="B42" s="390"/>
      <c r="C42" s="674"/>
      <c r="D42" s="669"/>
      <c r="E42" s="669"/>
      <c r="F42" s="669"/>
      <c r="G42" s="669"/>
      <c r="H42" s="669"/>
      <c r="I42" s="669"/>
      <c r="J42" s="670"/>
      <c r="K42" s="737" t="s">
        <v>647</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30" customFormat="1" ht="12" customHeight="1">
      <c r="A43" s="2"/>
      <c r="B43" s="390"/>
      <c r="C43" s="674"/>
      <c r="D43" s="669"/>
      <c r="E43" s="669"/>
      <c r="F43" s="669"/>
      <c r="G43" s="669"/>
      <c r="H43" s="669"/>
      <c r="I43" s="669"/>
      <c r="J43" s="670"/>
      <c r="K43" s="737" t="s">
        <v>648</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30" customFormat="1" ht="12" customHeight="1">
      <c r="A44" s="2"/>
      <c r="B44" s="390"/>
      <c r="C44" s="674"/>
      <c r="D44" s="669"/>
      <c r="E44" s="669"/>
      <c r="F44" s="669"/>
      <c r="G44" s="669"/>
      <c r="H44" s="669"/>
      <c r="I44" s="669"/>
      <c r="J44" s="670"/>
      <c r="K44" s="740" t="s">
        <v>649</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c r="B46" s="2" t="s">
        <v>650</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c r="B47" s="2" t="s">
        <v>651</v>
      </c>
    </row>
    <row r="48" spans="1:111" ht="12" customHeight="1">
      <c r="B48" s="2" t="s">
        <v>652</v>
      </c>
    </row>
    <row r="49" spans="2:2" ht="12" customHeight="1">
      <c r="B49" s="2" t="s">
        <v>653</v>
      </c>
    </row>
    <row r="50" spans="2:2" ht="12" customHeight="1">
      <c r="B50" s="2" t="s">
        <v>654</v>
      </c>
    </row>
    <row r="51" spans="2:2" ht="12" customHeight="1">
      <c r="B51" s="2" t="s">
        <v>655</v>
      </c>
    </row>
    <row r="52" spans="2:2">
      <c r="B52" s="2" t="s">
        <v>656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34" priority="4">
      <formula>$AQ11=2</formula>
    </cfRule>
  </conditionalFormatting>
  <conditionalFormatting sqref="Y11:AF30">
    <cfRule type="expression" dxfId="133" priority="3">
      <formula>$AQ11=3</formula>
    </cfRule>
  </conditionalFormatting>
  <conditionalFormatting sqref="Y11:AJ30">
    <cfRule type="expression" dxfId="132" priority="1">
      <formula>$AQ11=4</formula>
    </cfRule>
  </conditionalFormatting>
  <conditionalFormatting sqref="AC11:AJ30">
    <cfRule type="expression" dxfId="131" priority="2">
      <formula>$AQ11=1</formula>
    </cfRule>
  </conditionalFormatting>
  <dataValidations count="2">
    <dataValidation type="list" allowBlank="1" showInputMessage="1" showErrorMessage="1" sqref="N11:O30 R11:T30" xr:uid="{21D7BCB5-AD94-4DD0-8473-D16753A919FC}">
      <formula1>INDIRECT(L11)</formula1>
    </dataValidation>
    <dataValidation type="list" allowBlank="1" showInputMessage="1" showErrorMessage="1" sqref="Y11:AB30" xr:uid="{EFC5ED38-3011-4797-AFCE-F539DF5BBFE9}">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F5862-9317-4B8B-BCC1-3937F39C5A60}">
  <dimension ref="A1:DG52"/>
  <sheetViews>
    <sheetView showGridLines="0" showZeros="0" view="pageBreakPreview" zoomScale="90" zoomScaleNormal="100" zoomScaleSheetLayoutView="90" workbookViewId="0">
      <selection activeCell="AY29" sqref="AY29"/>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1:111">
      <c r="AU1" s="631" t="s">
        <v>598</v>
      </c>
      <c r="AV1" s="632" t="s">
        <v>599</v>
      </c>
      <c r="AW1" s="633" t="s">
        <v>600</v>
      </c>
      <c r="AX1" s="634" t="s">
        <v>601</v>
      </c>
      <c r="AY1" s="635"/>
      <c r="AZ1" s="635"/>
      <c r="BA1" s="635"/>
      <c r="BB1" s="635"/>
      <c r="BC1" s="635"/>
      <c r="BD1" s="635"/>
      <c r="BE1" s="635"/>
      <c r="BF1" s="635"/>
      <c r="BG1" s="635"/>
      <c r="BH1" s="635"/>
      <c r="BI1" s="635"/>
      <c r="BJ1" s="635"/>
      <c r="BK1" s="635"/>
      <c r="BL1" s="635"/>
      <c r="BM1" s="635"/>
      <c r="BN1" s="635"/>
      <c r="BO1" s="635"/>
      <c r="BP1" s="635"/>
      <c r="BQ1" s="635"/>
      <c r="BR1" s="636"/>
      <c r="BS1" s="309" t="s">
        <v>602</v>
      </c>
      <c r="BT1" s="637"/>
      <c r="BU1" s="637"/>
      <c r="BV1" s="637"/>
      <c r="BW1" s="638" t="s">
        <v>603</v>
      </c>
      <c r="BX1" s="639"/>
      <c r="BY1" s="639"/>
      <c r="BZ1" s="639"/>
      <c r="CA1" s="639"/>
      <c r="CB1" s="639"/>
      <c r="CC1" s="639"/>
      <c r="CD1" s="639"/>
      <c r="CE1" s="639"/>
      <c r="CF1" s="639"/>
      <c r="CG1" s="639"/>
      <c r="CH1" s="640"/>
    </row>
    <row r="2" spans="1:111" ht="8.25" customHeight="1">
      <c r="AU2" s="631"/>
      <c r="AV2" s="641"/>
      <c r="AW2" s="642"/>
      <c r="AX2" s="643" t="s">
        <v>604</v>
      </c>
      <c r="AY2" s="118"/>
      <c r="AZ2" s="118"/>
      <c r="BA2" s="118"/>
      <c r="BB2" s="118"/>
      <c r="BC2" s="118"/>
      <c r="BD2" s="118"/>
      <c r="BE2" s="118"/>
      <c r="BF2" s="118"/>
      <c r="BG2" s="118"/>
      <c r="BH2" s="118"/>
      <c r="BI2" s="118"/>
      <c r="BJ2" s="118" t="s">
        <v>605</v>
      </c>
      <c r="BK2" s="118"/>
      <c r="BL2" s="118"/>
      <c r="BM2" s="118"/>
      <c r="BN2" s="118"/>
      <c r="BO2" s="118"/>
      <c r="BP2" s="118"/>
      <c r="BQ2" s="118"/>
      <c r="BR2" s="644"/>
      <c r="BS2" s="637"/>
      <c r="BT2" s="637"/>
      <c r="BU2" s="637"/>
      <c r="BV2" s="637"/>
      <c r="BW2" s="645" t="s">
        <v>606</v>
      </c>
      <c r="BX2" s="287"/>
      <c r="BY2" s="287"/>
      <c r="BZ2" s="287"/>
      <c r="CA2" s="118" t="s">
        <v>607</v>
      </c>
      <c r="CB2" s="118"/>
      <c r="CC2" s="118"/>
      <c r="CD2" s="118"/>
      <c r="CE2" s="118"/>
      <c r="CF2" s="118"/>
      <c r="CG2" s="118"/>
      <c r="CH2" s="644"/>
    </row>
    <row r="3" spans="1:111" ht="25.05" customHeight="1">
      <c r="B3" s="408" t="s">
        <v>608</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356</v>
      </c>
      <c r="AY3" s="118"/>
      <c r="AZ3" s="118"/>
      <c r="BA3" s="118"/>
      <c r="BB3" s="118" t="s">
        <v>342</v>
      </c>
      <c r="BC3" s="118"/>
      <c r="BD3" s="118"/>
      <c r="BE3" s="118"/>
      <c r="BF3" s="118" t="s">
        <v>353</v>
      </c>
      <c r="BG3" s="118"/>
      <c r="BH3" s="118"/>
      <c r="BI3" s="118"/>
      <c r="BJ3" s="287" t="s">
        <v>356</v>
      </c>
      <c r="BK3" s="287"/>
      <c r="BL3" s="287"/>
      <c r="BM3" s="287" t="s">
        <v>342</v>
      </c>
      <c r="BN3" s="287"/>
      <c r="BO3" s="287"/>
      <c r="BP3" s="287" t="s">
        <v>353</v>
      </c>
      <c r="BQ3" s="287"/>
      <c r="BR3" s="648"/>
      <c r="BS3" s="309" t="s">
        <v>356</v>
      </c>
      <c r="BT3" s="309" t="s">
        <v>342</v>
      </c>
      <c r="BU3" s="309" t="s">
        <v>353</v>
      </c>
      <c r="BV3" s="309" t="s">
        <v>609</v>
      </c>
      <c r="BW3" s="643" t="s">
        <v>610</v>
      </c>
      <c r="BX3" s="118"/>
      <c r="BY3" s="118"/>
      <c r="BZ3" s="118"/>
      <c r="CA3" s="118" t="s">
        <v>342</v>
      </c>
      <c r="CB3" s="118"/>
      <c r="CC3" s="118"/>
      <c r="CD3" s="118"/>
      <c r="CE3" s="118" t="s">
        <v>353</v>
      </c>
      <c r="CF3" s="118"/>
      <c r="CG3" s="118"/>
      <c r="CH3" s="644"/>
    </row>
    <row r="4" spans="1:111" ht="18" customHeight="1">
      <c r="B4" s="266" t="s">
        <v>8</v>
      </c>
      <c r="C4" s="266"/>
      <c r="D4" s="604"/>
      <c r="E4" s="115" t="s">
        <v>292</v>
      </c>
      <c r="F4" s="116"/>
      <c r="G4" s="116"/>
      <c r="H4" s="116"/>
      <c r="I4" s="116"/>
      <c r="J4" s="117"/>
      <c r="K4" s="141" t="s">
        <v>9</v>
      </c>
      <c r="L4" s="287"/>
      <c r="M4" s="287"/>
      <c r="N4" s="288" t="s">
        <v>294</v>
      </c>
      <c r="O4" s="288"/>
      <c r="P4" s="288"/>
      <c r="Q4" s="288"/>
      <c r="R4" s="288"/>
      <c r="S4" s="288"/>
      <c r="T4" s="118" t="s">
        <v>374</v>
      </c>
      <c r="U4" s="118"/>
      <c r="V4" s="118"/>
      <c r="W4" s="118"/>
      <c r="X4" s="118"/>
      <c r="Y4" s="109" t="s">
        <v>310</v>
      </c>
      <c r="Z4" s="109"/>
      <c r="AA4" s="109"/>
      <c r="AB4" s="109"/>
      <c r="AC4" s="109"/>
      <c r="AD4" s="109"/>
      <c r="AE4" s="109"/>
      <c r="AF4" s="109"/>
      <c r="AG4" s="91" t="s">
        <v>375</v>
      </c>
      <c r="AH4" s="92"/>
      <c r="AI4" s="92"/>
      <c r="AJ4" s="93"/>
      <c r="AK4" s="606">
        <v>44861</v>
      </c>
      <c r="AL4" s="649"/>
      <c r="AM4" s="649"/>
      <c r="AN4" s="649"/>
      <c r="AO4" s="650"/>
      <c r="AQ4" s="651"/>
      <c r="AU4" s="631"/>
      <c r="AV4" s="641"/>
      <c r="AW4" s="642"/>
      <c r="AX4" s="652" t="s">
        <v>611</v>
      </c>
      <c r="AY4" s="653" t="s">
        <v>612</v>
      </c>
      <c r="AZ4" s="653" t="s">
        <v>613</v>
      </c>
      <c r="BA4" s="654" t="s">
        <v>614</v>
      </c>
      <c r="BB4" s="655" t="s">
        <v>611</v>
      </c>
      <c r="BC4" s="653" t="s">
        <v>612</v>
      </c>
      <c r="BD4" s="653" t="s">
        <v>613</v>
      </c>
      <c r="BE4" s="654" t="s">
        <v>614</v>
      </c>
      <c r="BF4" s="655" t="s">
        <v>611</v>
      </c>
      <c r="BG4" s="653" t="s">
        <v>612</v>
      </c>
      <c r="BH4" s="653" t="s">
        <v>613</v>
      </c>
      <c r="BI4" s="654" t="s">
        <v>614</v>
      </c>
      <c r="BJ4" s="655" t="s">
        <v>611</v>
      </c>
      <c r="BK4" s="653" t="s">
        <v>612</v>
      </c>
      <c r="BL4" s="654" t="s">
        <v>615</v>
      </c>
      <c r="BM4" s="655" t="s">
        <v>611</v>
      </c>
      <c r="BN4" s="653" t="s">
        <v>612</v>
      </c>
      <c r="BO4" s="654" t="s">
        <v>615</v>
      </c>
      <c r="BP4" s="655" t="s">
        <v>611</v>
      </c>
      <c r="BQ4" s="653" t="s">
        <v>612</v>
      </c>
      <c r="BR4" s="656" t="s">
        <v>615</v>
      </c>
      <c r="BS4" s="637"/>
      <c r="BT4" s="637"/>
      <c r="BU4" s="637"/>
      <c r="BV4" s="637"/>
      <c r="BW4" s="652" t="s">
        <v>611</v>
      </c>
      <c r="BX4" s="653" t="s">
        <v>612</v>
      </c>
      <c r="BY4" s="653" t="s">
        <v>613</v>
      </c>
      <c r="BZ4" s="654" t="s">
        <v>614</v>
      </c>
      <c r="CA4" s="655" t="s">
        <v>611</v>
      </c>
      <c r="CB4" s="653" t="s">
        <v>612</v>
      </c>
      <c r="CC4" s="653" t="s">
        <v>613</v>
      </c>
      <c r="CD4" s="654" t="s">
        <v>614</v>
      </c>
      <c r="CE4" s="655" t="s">
        <v>611</v>
      </c>
      <c r="CF4" s="653" t="s">
        <v>612</v>
      </c>
      <c r="CG4" s="653" t="s">
        <v>613</v>
      </c>
      <c r="CH4" s="656" t="s">
        <v>614</v>
      </c>
    </row>
    <row r="5" spans="1:111" ht="18" customHeight="1">
      <c r="B5" s="274" t="s">
        <v>0</v>
      </c>
      <c r="C5" s="274"/>
      <c r="D5" s="609"/>
      <c r="E5" s="119" t="s">
        <v>293</v>
      </c>
      <c r="F5" s="120"/>
      <c r="G5" s="120"/>
      <c r="H5" s="120"/>
      <c r="I5" s="120"/>
      <c r="J5" s="130"/>
      <c r="K5" s="413" t="s">
        <v>1</v>
      </c>
      <c r="L5" s="309"/>
      <c r="M5" s="309"/>
      <c r="N5" s="288" t="s">
        <v>295</v>
      </c>
      <c r="O5" s="288"/>
      <c r="P5" s="288"/>
      <c r="Q5" s="288"/>
      <c r="R5" s="288"/>
      <c r="S5" s="288"/>
      <c r="T5" s="118" t="s">
        <v>376</v>
      </c>
      <c r="U5" s="118"/>
      <c r="V5" s="118"/>
      <c r="W5" s="118"/>
      <c r="X5" s="118"/>
      <c r="Y5" s="109" t="s">
        <v>334</v>
      </c>
      <c r="Z5" s="109"/>
      <c r="AA5" s="109"/>
      <c r="AB5" s="109"/>
      <c r="AC5" s="109"/>
      <c r="AD5" s="109"/>
      <c r="AE5" s="109"/>
      <c r="AF5" s="109"/>
      <c r="AG5" s="578"/>
      <c r="AH5" s="611"/>
      <c r="AI5" s="611"/>
      <c r="AJ5" s="579"/>
      <c r="AK5" s="657"/>
      <c r="AL5" s="658"/>
      <c r="AM5" s="658"/>
      <c r="AN5" s="658"/>
      <c r="AO5" s="659"/>
      <c r="AQ5" s="651" t="s">
        <v>616</v>
      </c>
      <c r="AU5" s="631"/>
      <c r="AV5" s="660">
        <f>N7</f>
        <v>2</v>
      </c>
      <c r="AW5" s="661">
        <f>R7</f>
        <v>10.4</v>
      </c>
      <c r="AX5" s="662">
        <f>+Y32</f>
        <v>0</v>
      </c>
      <c r="AY5" s="662">
        <f>+Z32</f>
        <v>0</v>
      </c>
      <c r="AZ5" s="662">
        <f>+AA32</f>
        <v>0</v>
      </c>
      <c r="BA5" s="662">
        <f t="shared" ref="BA5" si="0">+AB32</f>
        <v>0</v>
      </c>
      <c r="BB5" s="662">
        <f>+AC32</f>
        <v>0</v>
      </c>
      <c r="BC5" s="662">
        <f t="shared" ref="BC5:BI5" si="1">+AD32</f>
        <v>0</v>
      </c>
      <c r="BD5" s="662">
        <f t="shared" si="1"/>
        <v>0</v>
      </c>
      <c r="BE5" s="662">
        <f t="shared" si="1"/>
        <v>1</v>
      </c>
      <c r="BF5" s="662">
        <f t="shared" si="1"/>
        <v>0</v>
      </c>
      <c r="BG5" s="662">
        <f t="shared" si="1"/>
        <v>0</v>
      </c>
      <c r="BH5" s="662">
        <f t="shared" si="1"/>
        <v>0</v>
      </c>
      <c r="BI5" s="662">
        <f t="shared" si="1"/>
        <v>0</v>
      </c>
      <c r="BJ5" s="662">
        <f>IF(Y35="",0,Y35)</f>
        <v>0</v>
      </c>
      <c r="BK5" s="662">
        <f>IF(Z35="",0,Z35)</f>
        <v>0</v>
      </c>
      <c r="BL5" s="662">
        <f>IF(AA35="",0,AA35)</f>
        <v>0</v>
      </c>
      <c r="BM5" s="662">
        <f>+AC35</f>
        <v>0</v>
      </c>
      <c r="BN5" s="662">
        <f t="shared" ref="BN5:BO5" si="2">+AD35</f>
        <v>0</v>
      </c>
      <c r="BO5" s="662">
        <f t="shared" si="2"/>
        <v>1</v>
      </c>
      <c r="BP5" s="662">
        <f>+AG35</f>
        <v>0</v>
      </c>
      <c r="BQ5" s="662">
        <f>+AH35</f>
        <v>0</v>
      </c>
      <c r="BR5" s="662">
        <f>+AI35</f>
        <v>0</v>
      </c>
      <c r="BS5" s="651" t="str">
        <f>+Y36</f>
        <v>Ⅰ</v>
      </c>
      <c r="BT5" s="651" t="str">
        <f>+AC36</f>
        <v>Ⅱ</v>
      </c>
      <c r="BU5" s="651" t="str">
        <f>+AG36</f>
        <v>Ⅰ</v>
      </c>
      <c r="BV5" s="651" t="str">
        <f>+Y37</f>
        <v>Ⅱ</v>
      </c>
      <c r="BW5" s="663" t="str">
        <f>IF(Y32&gt;0,R7,"")</f>
        <v/>
      </c>
      <c r="BX5" s="664" t="str">
        <f>IF(Z32&gt;0,"",IF(AA32&gt;0,R7,""))</f>
        <v/>
      </c>
      <c r="BY5" s="664" t="str">
        <f>IF(Y32+Z32&gt;0,"",IF(AA32&gt;0,R7,""))</f>
        <v/>
      </c>
      <c r="BZ5" s="664" t="str">
        <f>IF(Y32+Z32+AA32&gt;0,"",IF(AB32&gt;0,R7,""))</f>
        <v/>
      </c>
      <c r="CA5" s="665">
        <f t="shared" ref="CA5:CH5" si="3">+AC31</f>
        <v>0</v>
      </c>
      <c r="CB5" s="665">
        <f t="shared" si="3"/>
        <v>0</v>
      </c>
      <c r="CC5" s="665">
        <f t="shared" si="3"/>
        <v>0</v>
      </c>
      <c r="CD5" s="665">
        <f t="shared" si="3"/>
        <v>0.03</v>
      </c>
      <c r="CE5" s="665">
        <f t="shared" si="3"/>
        <v>0</v>
      </c>
      <c r="CF5" s="665">
        <f t="shared" si="3"/>
        <v>0</v>
      </c>
      <c r="CG5" s="665">
        <f t="shared" si="3"/>
        <v>0</v>
      </c>
      <c r="CH5" s="665">
        <f t="shared" si="3"/>
        <v>0</v>
      </c>
    </row>
    <row r="6" spans="1:111" ht="12" customHeight="1">
      <c r="B6" s="666" t="s">
        <v>617</v>
      </c>
      <c r="C6" s="667"/>
      <c r="D6" s="668"/>
      <c r="E6" s="669"/>
      <c r="F6" s="669"/>
      <c r="G6" s="669"/>
      <c r="H6" s="669"/>
      <c r="I6" s="669"/>
      <c r="J6" s="670"/>
      <c r="K6" s="671" t="s">
        <v>618</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1:111" ht="12" customHeight="1">
      <c r="B7" s="390"/>
      <c r="C7" s="674"/>
      <c r="D7" s="669"/>
      <c r="E7" s="669"/>
      <c r="F7" s="669"/>
      <c r="G7" s="669"/>
      <c r="H7" s="669"/>
      <c r="I7" s="669"/>
      <c r="J7" s="670"/>
      <c r="K7" s="675" t="s">
        <v>619</v>
      </c>
      <c r="L7" s="676"/>
      <c r="M7" s="677"/>
      <c r="N7" s="678">
        <v>2</v>
      </c>
      <c r="O7" s="679"/>
      <c r="P7" s="675" t="s">
        <v>620</v>
      </c>
      <c r="Q7" s="677"/>
      <c r="R7" s="680">
        <v>10.4</v>
      </c>
      <c r="S7" s="681"/>
      <c r="T7" s="682"/>
      <c r="U7" s="683" t="s">
        <v>621</v>
      </c>
      <c r="V7" s="684"/>
      <c r="W7" s="683" t="s">
        <v>622</v>
      </c>
      <c r="X7" s="684"/>
      <c r="Y7" s="677" t="s">
        <v>623</v>
      </c>
      <c r="Z7" s="685"/>
      <c r="AA7" s="685"/>
      <c r="AB7" s="685"/>
      <c r="AC7" s="683" t="s">
        <v>624</v>
      </c>
      <c r="AD7" s="686"/>
      <c r="AE7" s="686"/>
      <c r="AF7" s="686"/>
      <c r="AG7" s="686"/>
      <c r="AH7" s="686"/>
      <c r="AI7" s="686"/>
      <c r="AJ7" s="684"/>
      <c r="AK7" s="683" t="s">
        <v>625</v>
      </c>
      <c r="AL7" s="686"/>
      <c r="AM7" s="686"/>
      <c r="AN7" s="687"/>
      <c r="AO7" s="688"/>
      <c r="AP7" s="2"/>
      <c r="AW7" s="689"/>
    </row>
    <row r="8" spans="1:111" ht="12" customHeight="1">
      <c r="B8" s="390"/>
      <c r="C8" s="674"/>
      <c r="D8" s="669"/>
      <c r="E8" s="669"/>
      <c r="F8" s="669"/>
      <c r="G8" s="669"/>
      <c r="H8" s="669"/>
      <c r="I8" s="669"/>
      <c r="J8" s="670"/>
      <c r="K8" s="685" t="s">
        <v>626</v>
      </c>
      <c r="L8" s="685" t="s">
        <v>387</v>
      </c>
      <c r="M8" s="685"/>
      <c r="N8" s="685" t="s">
        <v>388</v>
      </c>
      <c r="O8" s="685"/>
      <c r="P8" s="685" t="s">
        <v>627</v>
      </c>
      <c r="Q8" s="685"/>
      <c r="R8" s="685" t="s">
        <v>499</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1:111" s="630" customFormat="1" ht="12" customHeight="1">
      <c r="A9" s="2"/>
      <c r="B9" s="390"/>
      <c r="C9" s="674"/>
      <c r="D9" s="669"/>
      <c r="E9" s="669"/>
      <c r="F9" s="669"/>
      <c r="G9" s="669"/>
      <c r="H9" s="669"/>
      <c r="I9" s="669"/>
      <c r="J9" s="670"/>
      <c r="K9" s="685"/>
      <c r="L9" s="685"/>
      <c r="M9" s="685"/>
      <c r="N9" s="685"/>
      <c r="O9" s="685"/>
      <c r="P9" s="685"/>
      <c r="Q9" s="685"/>
      <c r="R9" s="685"/>
      <c r="S9" s="685"/>
      <c r="T9" s="685"/>
      <c r="U9" s="690"/>
      <c r="V9" s="691"/>
      <c r="W9" s="690"/>
      <c r="X9" s="691"/>
      <c r="Y9" s="677" t="s">
        <v>628</v>
      </c>
      <c r="Z9" s="685"/>
      <c r="AA9" s="685"/>
      <c r="AB9" s="685"/>
      <c r="AC9" s="685" t="s">
        <v>629</v>
      </c>
      <c r="AD9" s="685"/>
      <c r="AE9" s="685"/>
      <c r="AF9" s="685"/>
      <c r="AG9" s="685" t="s">
        <v>630</v>
      </c>
      <c r="AH9" s="685"/>
      <c r="AI9" s="685"/>
      <c r="AJ9" s="685"/>
      <c r="AK9" s="690"/>
      <c r="AL9" s="695"/>
      <c r="AM9" s="695"/>
      <c r="AN9" s="696"/>
      <c r="AO9" s="697"/>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30" customFormat="1" ht="12" customHeight="1">
      <c r="A10" s="2"/>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345</v>
      </c>
      <c r="Z10" s="699" t="s">
        <v>344</v>
      </c>
      <c r="AA10" s="699" t="s">
        <v>631</v>
      </c>
      <c r="AB10" s="699" t="s">
        <v>632</v>
      </c>
      <c r="AC10" s="699" t="s">
        <v>345</v>
      </c>
      <c r="AD10" s="699" t="s">
        <v>344</v>
      </c>
      <c r="AE10" s="699" t="s">
        <v>631</v>
      </c>
      <c r="AF10" s="699" t="s">
        <v>632</v>
      </c>
      <c r="AG10" s="699" t="s">
        <v>345</v>
      </c>
      <c r="AH10" s="699" t="s">
        <v>344</v>
      </c>
      <c r="AI10" s="699" t="s">
        <v>631</v>
      </c>
      <c r="AJ10" s="699" t="s">
        <v>632</v>
      </c>
      <c r="AK10" s="692"/>
      <c r="AL10" s="693"/>
      <c r="AM10" s="693"/>
      <c r="AN10" s="700"/>
      <c r="AO10" s="701"/>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30" customFormat="1" ht="12" customHeight="1">
      <c r="A11" s="2"/>
      <c r="B11" s="390"/>
      <c r="C11" s="674"/>
      <c r="D11" s="669"/>
      <c r="E11" s="669"/>
      <c r="F11" s="669"/>
      <c r="G11" s="669"/>
      <c r="H11" s="669"/>
      <c r="I11" s="669"/>
      <c r="J11" s="670"/>
      <c r="K11" s="702">
        <v>1</v>
      </c>
      <c r="L11" s="703" t="s">
        <v>402</v>
      </c>
      <c r="M11" s="704"/>
      <c r="N11" s="703" t="s">
        <v>411</v>
      </c>
      <c r="O11" s="704"/>
      <c r="P11" s="703" t="s">
        <v>404</v>
      </c>
      <c r="Q11" s="704"/>
      <c r="R11" s="705" t="s">
        <v>405</v>
      </c>
      <c r="S11" s="705"/>
      <c r="T11" s="705"/>
      <c r="U11" s="703" t="s">
        <v>323</v>
      </c>
      <c r="V11" s="704"/>
      <c r="W11" s="703" t="s">
        <v>291</v>
      </c>
      <c r="X11" s="706"/>
      <c r="Y11" s="707"/>
      <c r="Z11" s="707"/>
      <c r="AA11" s="707"/>
      <c r="AB11" s="707"/>
      <c r="AC11" s="708"/>
      <c r="AD11" s="708"/>
      <c r="AE11" s="708"/>
      <c r="AF11" s="708">
        <v>0.03</v>
      </c>
      <c r="AG11" s="708"/>
      <c r="AH11" s="708"/>
      <c r="AI11" s="708"/>
      <c r="AJ11" s="708"/>
      <c r="AK11" s="709"/>
      <c r="AL11" s="710"/>
      <c r="AM11" s="710"/>
      <c r="AN11" s="711"/>
      <c r="AO11" s="712"/>
      <c r="AP11" s="2"/>
      <c r="AQ11" s="713">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30" customFormat="1" ht="12" customHeight="1">
      <c r="A12" s="2"/>
      <c r="B12" s="390"/>
      <c r="C12" s="674"/>
      <c r="D12" s="669"/>
      <c r="E12" s="669"/>
      <c r="F12" s="669"/>
      <c r="G12" s="669"/>
      <c r="H12" s="669"/>
      <c r="I12" s="669"/>
      <c r="J12" s="670"/>
      <c r="K12" s="702">
        <v>2</v>
      </c>
      <c r="L12" s="703" t="s">
        <v>402</v>
      </c>
      <c r="M12" s="704"/>
      <c r="N12" s="703" t="s">
        <v>411</v>
      </c>
      <c r="O12" s="704"/>
      <c r="P12" s="703" t="s">
        <v>404</v>
      </c>
      <c r="Q12" s="704"/>
      <c r="R12" s="705" t="s">
        <v>405</v>
      </c>
      <c r="S12" s="705"/>
      <c r="T12" s="705"/>
      <c r="U12" s="703" t="s">
        <v>323</v>
      </c>
      <c r="V12" s="704"/>
      <c r="W12" s="703" t="s">
        <v>420</v>
      </c>
      <c r="X12" s="706"/>
      <c r="Y12" s="707"/>
      <c r="Z12" s="707"/>
      <c r="AA12" s="707"/>
      <c r="AB12" s="707"/>
      <c r="AC12" s="708"/>
      <c r="AD12" s="708"/>
      <c r="AE12" s="708"/>
      <c r="AF12" s="708"/>
      <c r="AG12" s="708"/>
      <c r="AH12" s="708"/>
      <c r="AI12" s="708"/>
      <c r="AJ12" s="708"/>
      <c r="AK12" s="709" t="s">
        <v>657</v>
      </c>
      <c r="AL12" s="710"/>
      <c r="AM12" s="710"/>
      <c r="AN12" s="711"/>
      <c r="AO12" s="712"/>
      <c r="AP12" s="2"/>
      <c r="AQ12" s="713">
        <f t="shared" ref="AQ12:AQ30" si="4">IF(P12="外力",1,IF(P12="材質劣化",2,IF(P12="漏水",3,4)))</f>
        <v>2</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30" customFormat="1" ht="12" customHeight="1">
      <c r="A13" s="2"/>
      <c r="B13" s="390"/>
      <c r="C13" s="674"/>
      <c r="D13" s="669"/>
      <c r="E13" s="669"/>
      <c r="F13" s="669"/>
      <c r="G13" s="669"/>
      <c r="H13" s="669"/>
      <c r="I13" s="669"/>
      <c r="J13" s="670"/>
      <c r="K13" s="702">
        <v>3</v>
      </c>
      <c r="L13" s="703" t="s">
        <v>402</v>
      </c>
      <c r="M13" s="704"/>
      <c r="N13" s="703" t="s">
        <v>411</v>
      </c>
      <c r="O13" s="704"/>
      <c r="P13" s="703" t="s">
        <v>404</v>
      </c>
      <c r="Q13" s="704"/>
      <c r="R13" s="705" t="s">
        <v>405</v>
      </c>
      <c r="S13" s="705"/>
      <c r="T13" s="705"/>
      <c r="U13" s="703" t="s">
        <v>318</v>
      </c>
      <c r="V13" s="704"/>
      <c r="W13" s="703" t="s">
        <v>420</v>
      </c>
      <c r="X13" s="706"/>
      <c r="Y13" s="707"/>
      <c r="Z13" s="707"/>
      <c r="AA13" s="707"/>
      <c r="AB13" s="707"/>
      <c r="AC13" s="708"/>
      <c r="AD13" s="708"/>
      <c r="AE13" s="708"/>
      <c r="AF13" s="708"/>
      <c r="AG13" s="708"/>
      <c r="AH13" s="708"/>
      <c r="AI13" s="708"/>
      <c r="AJ13" s="708"/>
      <c r="AK13" s="709" t="s">
        <v>657</v>
      </c>
      <c r="AL13" s="710"/>
      <c r="AM13" s="710"/>
      <c r="AN13" s="711"/>
      <c r="AO13" s="712"/>
      <c r="AP13" s="2"/>
      <c r="AQ13" s="713">
        <f t="shared" si="4"/>
        <v>2</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30" customFormat="1" ht="12" customHeight="1">
      <c r="A14" s="2"/>
      <c r="B14" s="390"/>
      <c r="C14" s="674"/>
      <c r="D14" s="669"/>
      <c r="E14" s="669"/>
      <c r="F14" s="669"/>
      <c r="G14" s="669"/>
      <c r="H14" s="669"/>
      <c r="I14" s="669"/>
      <c r="J14" s="670"/>
      <c r="K14" s="702">
        <v>4</v>
      </c>
      <c r="L14" s="703" t="s">
        <v>402</v>
      </c>
      <c r="M14" s="704"/>
      <c r="N14" s="703" t="s">
        <v>411</v>
      </c>
      <c r="O14" s="704"/>
      <c r="P14" s="703" t="s">
        <v>404</v>
      </c>
      <c r="Q14" s="704"/>
      <c r="R14" s="705" t="s">
        <v>405</v>
      </c>
      <c r="S14" s="705"/>
      <c r="T14" s="705"/>
      <c r="U14" s="703" t="s">
        <v>291</v>
      </c>
      <c r="V14" s="704"/>
      <c r="W14" s="703" t="s">
        <v>331</v>
      </c>
      <c r="X14" s="706"/>
      <c r="Y14" s="707"/>
      <c r="Z14" s="707"/>
      <c r="AA14" s="707"/>
      <c r="AB14" s="707"/>
      <c r="AC14" s="708"/>
      <c r="AD14" s="708"/>
      <c r="AE14" s="708"/>
      <c r="AF14" s="708"/>
      <c r="AG14" s="708"/>
      <c r="AH14" s="708"/>
      <c r="AI14" s="708"/>
      <c r="AJ14" s="708"/>
      <c r="AK14" s="709" t="s">
        <v>657</v>
      </c>
      <c r="AL14" s="710"/>
      <c r="AM14" s="710"/>
      <c r="AN14" s="711"/>
      <c r="AO14" s="712"/>
      <c r="AP14" s="2"/>
      <c r="AQ14" s="713">
        <f t="shared" si="4"/>
        <v>2</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30" customFormat="1" ht="12" customHeight="1">
      <c r="A15" s="2"/>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30" customFormat="1" ht="12" customHeight="1">
      <c r="A16" s="2"/>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30" customFormat="1" ht="12" customHeight="1">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633</v>
      </c>
      <c r="L31" s="685" t="s">
        <v>634</v>
      </c>
      <c r="M31" s="685"/>
      <c r="N31" s="685"/>
      <c r="O31" s="685"/>
      <c r="P31" s="685"/>
      <c r="Q31" s="685"/>
      <c r="R31" s="685"/>
      <c r="S31" s="685"/>
      <c r="T31" s="685"/>
      <c r="U31" s="685"/>
      <c r="V31" s="685"/>
      <c r="W31" s="685"/>
      <c r="X31" s="685"/>
      <c r="Y31" s="675" t="s">
        <v>635</v>
      </c>
      <c r="Z31" s="676"/>
      <c r="AA31" s="676"/>
      <c r="AB31" s="677"/>
      <c r="AC31" s="714">
        <f t="shared" ref="AC31:AJ31" si="5">SUM(AC11:AC30)</f>
        <v>0</v>
      </c>
      <c r="AD31" s="714">
        <f t="shared" si="5"/>
        <v>0</v>
      </c>
      <c r="AE31" s="714">
        <f t="shared" si="5"/>
        <v>0</v>
      </c>
      <c r="AF31" s="714">
        <f t="shared" si="5"/>
        <v>0.03</v>
      </c>
      <c r="AG31" s="714">
        <f t="shared" si="5"/>
        <v>0</v>
      </c>
      <c r="AH31" s="714">
        <f t="shared" si="5"/>
        <v>0</v>
      </c>
      <c r="AI31" s="714">
        <f t="shared" si="5"/>
        <v>0</v>
      </c>
      <c r="AJ31" s="714">
        <f t="shared" si="5"/>
        <v>0</v>
      </c>
      <c r="AK31" s="675" t="s">
        <v>636</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637</v>
      </c>
      <c r="M32" s="685"/>
      <c r="N32" s="685"/>
      <c r="O32" s="685" t="s">
        <v>638</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0</v>
      </c>
      <c r="AE32" s="715">
        <f t="shared" si="6"/>
        <v>0</v>
      </c>
      <c r="AF32" s="715">
        <f t="shared" si="6"/>
        <v>1</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c r="A33" s="2"/>
      <c r="B33" s="390"/>
      <c r="C33" s="674"/>
      <c r="D33" s="669"/>
      <c r="E33" s="669"/>
      <c r="F33" s="669"/>
      <c r="G33" s="669"/>
      <c r="H33" s="669"/>
      <c r="I33" s="669"/>
      <c r="J33" s="670"/>
      <c r="K33" s="685"/>
      <c r="L33" s="685"/>
      <c r="M33" s="685"/>
      <c r="N33" s="685"/>
      <c r="O33" s="685" t="s">
        <v>639</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Ⅱb</v>
      </c>
      <c r="AD33" s="720"/>
      <c r="AE33" s="720"/>
      <c r="AF33" s="721"/>
      <c r="AG33" s="719" t="str">
        <f>IF(AG32&gt;0,"Ⅳ",IF(AH32&gt;0,"Ⅲ",IF(AI32&gt;0,"Ⅱa",IF(AJ32&gt;0,"Ⅱb","Ⅰ"))))</f>
        <v>Ⅰ</v>
      </c>
      <c r="AH33" s="720"/>
      <c r="AI33" s="720"/>
      <c r="AJ33" s="721"/>
      <c r="AK33" s="722"/>
      <c r="AL33" s="723"/>
      <c r="AM33" s="723"/>
      <c r="AN33" s="723"/>
      <c r="AO33" s="724"/>
      <c r="AP33" s="2"/>
      <c r="AQ33" s="31" t="s">
        <v>611</v>
      </c>
      <c r="AR33" s="31" t="s">
        <v>612</v>
      </c>
      <c r="AS33" s="287" t="s">
        <v>615</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c r="A34" s="2"/>
      <c r="B34" s="390"/>
      <c r="C34" s="674"/>
      <c r="D34" s="669"/>
      <c r="E34" s="669"/>
      <c r="F34" s="669"/>
      <c r="G34" s="669"/>
      <c r="H34" s="669"/>
      <c r="I34" s="669"/>
      <c r="J34" s="670"/>
      <c r="K34" s="685"/>
      <c r="L34" s="685" t="s">
        <v>640</v>
      </c>
      <c r="M34" s="685"/>
      <c r="N34" s="685"/>
      <c r="O34" s="685" t="s">
        <v>641</v>
      </c>
      <c r="P34" s="685"/>
      <c r="Q34" s="685"/>
      <c r="R34" s="685"/>
      <c r="S34" s="685"/>
      <c r="T34" s="685"/>
      <c r="U34" s="685"/>
      <c r="V34" s="685"/>
      <c r="W34" s="685"/>
      <c r="X34" s="685"/>
      <c r="Y34" s="445" t="s">
        <v>345</v>
      </c>
      <c r="Z34" s="445" t="s">
        <v>344</v>
      </c>
      <c r="AA34" s="725" t="s">
        <v>343</v>
      </c>
      <c r="AB34" s="725"/>
      <c r="AC34" s="445" t="s">
        <v>345</v>
      </c>
      <c r="AD34" s="445" t="s">
        <v>344</v>
      </c>
      <c r="AE34" s="725" t="s">
        <v>343</v>
      </c>
      <c r="AF34" s="725"/>
      <c r="AG34" s="445" t="s">
        <v>345</v>
      </c>
      <c r="AH34" s="445" t="s">
        <v>344</v>
      </c>
      <c r="AI34" s="725" t="s">
        <v>343</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c r="A35" s="2"/>
      <c r="B35" s="390"/>
      <c r="C35" s="674"/>
      <c r="D35" s="669"/>
      <c r="E35" s="669"/>
      <c r="F35" s="669"/>
      <c r="G35" s="669"/>
      <c r="H35" s="669"/>
      <c r="I35" s="669"/>
      <c r="J35" s="670"/>
      <c r="K35" s="685"/>
      <c r="L35" s="685"/>
      <c r="M35" s="685"/>
      <c r="N35" s="685"/>
      <c r="O35" s="685" t="s">
        <v>642</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0</v>
      </c>
      <c r="AE35" s="719">
        <f>AE32+AF32</f>
        <v>1</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1</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c r="A36" s="2"/>
      <c r="B36" s="390"/>
      <c r="C36" s="674"/>
      <c r="D36" s="669"/>
      <c r="E36" s="669"/>
      <c r="F36" s="669"/>
      <c r="G36" s="669"/>
      <c r="H36" s="669"/>
      <c r="I36" s="669"/>
      <c r="J36" s="670"/>
      <c r="K36" s="685"/>
      <c r="L36" s="685"/>
      <c r="M36" s="685"/>
      <c r="N36" s="685"/>
      <c r="O36" s="685" t="s">
        <v>643</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Ⅱ</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Ⅱ</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30" customFormat="1" ht="12" customHeight="1">
      <c r="A37" s="2"/>
      <c r="B37" s="390"/>
      <c r="C37" s="674"/>
      <c r="D37" s="669"/>
      <c r="E37" s="669"/>
      <c r="F37" s="669"/>
      <c r="G37" s="669"/>
      <c r="H37" s="669"/>
      <c r="I37" s="669"/>
      <c r="J37" s="670"/>
      <c r="K37" s="685"/>
      <c r="L37" s="685"/>
      <c r="M37" s="685"/>
      <c r="N37" s="685"/>
      <c r="O37" s="685" t="s">
        <v>644</v>
      </c>
      <c r="P37" s="685"/>
      <c r="Q37" s="685"/>
      <c r="R37" s="685"/>
      <c r="S37" s="685"/>
      <c r="T37" s="685"/>
      <c r="U37" s="685"/>
      <c r="V37" s="685"/>
      <c r="W37" s="685"/>
      <c r="X37" s="685"/>
      <c r="Y37" s="719" t="str">
        <f>IF(COUNTIF(Y36:AJ36,"Ⅳ")&gt;0,"Ⅳ",IF(COUNTIF(Y36:AJ36,"Ⅲ")&gt;0,"Ⅲ",IF(COUNTIF(Y36:AJ36,"Ⅱ")&gt;0,"Ⅱ","Ⅰ")))</f>
        <v>Ⅱ</v>
      </c>
      <c r="Z37" s="720"/>
      <c r="AA37" s="720"/>
      <c r="AB37" s="720"/>
      <c r="AC37" s="720"/>
      <c r="AD37" s="720"/>
      <c r="AE37" s="720"/>
      <c r="AF37" s="720"/>
      <c r="AG37" s="720"/>
      <c r="AH37" s="720"/>
      <c r="AI37" s="720"/>
      <c r="AJ37" s="721"/>
      <c r="AK37" s="731"/>
      <c r="AL37" s="732"/>
      <c r="AM37" s="732"/>
      <c r="AN37" s="732"/>
      <c r="AO37" s="733"/>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30" customFormat="1" ht="14.25" customHeight="1">
      <c r="A38" s="2"/>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30" customFormat="1" ht="14.25" customHeight="1">
      <c r="A39" s="2"/>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30" customFormat="1" ht="12" customHeight="1">
      <c r="A40" s="2"/>
      <c r="B40" s="390"/>
      <c r="C40" s="674"/>
      <c r="D40" s="669"/>
      <c r="E40" s="669"/>
      <c r="F40" s="669"/>
      <c r="G40" s="669"/>
      <c r="H40" s="669"/>
      <c r="I40" s="669"/>
      <c r="J40" s="670"/>
      <c r="K40" s="735" t="s">
        <v>645</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390"/>
      <c r="C41" s="674"/>
      <c r="D41" s="669"/>
      <c r="E41" s="669"/>
      <c r="F41" s="669"/>
      <c r="G41" s="669"/>
      <c r="H41" s="669"/>
      <c r="I41" s="669"/>
      <c r="J41" s="670"/>
      <c r="K41" s="736" t="s">
        <v>646</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1:111" ht="12" customHeight="1">
      <c r="B42" s="390"/>
      <c r="C42" s="674"/>
      <c r="D42" s="669"/>
      <c r="E42" s="669"/>
      <c r="F42" s="669"/>
      <c r="G42" s="669"/>
      <c r="H42" s="669"/>
      <c r="I42" s="669"/>
      <c r="J42" s="670"/>
      <c r="K42" s="737" t="s">
        <v>647</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1:111" ht="12" customHeight="1">
      <c r="B43" s="390"/>
      <c r="C43" s="674"/>
      <c r="D43" s="669"/>
      <c r="E43" s="669"/>
      <c r="F43" s="669"/>
      <c r="G43" s="669"/>
      <c r="H43" s="669"/>
      <c r="I43" s="669"/>
      <c r="J43" s="670"/>
      <c r="K43" s="737" t="s">
        <v>648</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1:111" ht="12" customHeight="1">
      <c r="B44" s="390"/>
      <c r="C44" s="674"/>
      <c r="D44" s="669"/>
      <c r="E44" s="669"/>
      <c r="F44" s="669"/>
      <c r="G44" s="669"/>
      <c r="H44" s="669"/>
      <c r="I44" s="669"/>
      <c r="J44" s="670"/>
      <c r="K44" s="740" t="s">
        <v>649</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1:111"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c r="B46" s="2" t="s">
        <v>650</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c r="B47" s="2" t="s">
        <v>651</v>
      </c>
    </row>
    <row r="48" spans="1:111" ht="12" customHeight="1">
      <c r="B48" s="2" t="s">
        <v>652</v>
      </c>
    </row>
    <row r="49" spans="2:2" ht="12" customHeight="1">
      <c r="B49" s="2" t="s">
        <v>653</v>
      </c>
    </row>
    <row r="50" spans="2:2" ht="12" customHeight="1">
      <c r="B50" s="2" t="s">
        <v>654</v>
      </c>
    </row>
    <row r="51" spans="2:2" ht="12" customHeight="1">
      <c r="B51" s="2" t="s">
        <v>655</v>
      </c>
    </row>
    <row r="52" spans="2:2">
      <c r="B52" s="2" t="s">
        <v>656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30" priority="4">
      <formula>$AQ11=2</formula>
    </cfRule>
  </conditionalFormatting>
  <conditionalFormatting sqref="Y11:AF30">
    <cfRule type="expression" dxfId="129" priority="3">
      <formula>$AQ11=3</formula>
    </cfRule>
  </conditionalFormatting>
  <conditionalFormatting sqref="Y11:AJ30">
    <cfRule type="expression" dxfId="128" priority="1">
      <formula>$AQ11=4</formula>
    </cfRule>
  </conditionalFormatting>
  <conditionalFormatting sqref="AC11:AJ30">
    <cfRule type="expression" dxfId="127" priority="2">
      <formula>$AQ11=1</formula>
    </cfRule>
  </conditionalFormatting>
  <dataValidations count="2">
    <dataValidation type="list" allowBlank="1" showInputMessage="1" showErrorMessage="1" sqref="N11:O30 R11:T30" xr:uid="{B415B815-3B0A-4049-81D7-80AFB8770DAB}">
      <formula1>INDIRECT(L11)</formula1>
    </dataValidation>
    <dataValidation type="list" allowBlank="1" showInputMessage="1" showErrorMessage="1" sqref="Y11:AB30" xr:uid="{E900CC9F-ED4C-4F29-A4FF-04D464B3B575}">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F41E5-F445-4837-A853-83E728D53DDD}">
  <dimension ref="A1:DG52"/>
  <sheetViews>
    <sheetView showGridLines="0" showZeros="0" view="pageBreakPreview" zoomScale="90" zoomScaleNormal="100" zoomScaleSheetLayoutView="90" workbookViewId="0">
      <selection activeCell="AY29" sqref="AY29"/>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2:86">
      <c r="AU1" s="631" t="s">
        <v>598</v>
      </c>
      <c r="AV1" s="632" t="s">
        <v>599</v>
      </c>
      <c r="AW1" s="633" t="s">
        <v>600</v>
      </c>
      <c r="AX1" s="634" t="s">
        <v>601</v>
      </c>
      <c r="AY1" s="635"/>
      <c r="AZ1" s="635"/>
      <c r="BA1" s="635"/>
      <c r="BB1" s="635"/>
      <c r="BC1" s="635"/>
      <c r="BD1" s="635"/>
      <c r="BE1" s="635"/>
      <c r="BF1" s="635"/>
      <c r="BG1" s="635"/>
      <c r="BH1" s="635"/>
      <c r="BI1" s="635"/>
      <c r="BJ1" s="635"/>
      <c r="BK1" s="635"/>
      <c r="BL1" s="635"/>
      <c r="BM1" s="635"/>
      <c r="BN1" s="635"/>
      <c r="BO1" s="635"/>
      <c r="BP1" s="635"/>
      <c r="BQ1" s="635"/>
      <c r="BR1" s="636"/>
      <c r="BS1" s="309" t="s">
        <v>602</v>
      </c>
      <c r="BT1" s="637"/>
      <c r="BU1" s="637"/>
      <c r="BV1" s="637"/>
      <c r="BW1" s="638" t="s">
        <v>603</v>
      </c>
      <c r="BX1" s="639"/>
      <c r="BY1" s="639"/>
      <c r="BZ1" s="639"/>
      <c r="CA1" s="639"/>
      <c r="CB1" s="639"/>
      <c r="CC1" s="639"/>
      <c r="CD1" s="639"/>
      <c r="CE1" s="639"/>
      <c r="CF1" s="639"/>
      <c r="CG1" s="639"/>
      <c r="CH1" s="640"/>
    </row>
    <row r="2" spans="2:86" ht="8.25" customHeight="1">
      <c r="AU2" s="631"/>
      <c r="AV2" s="641"/>
      <c r="AW2" s="642"/>
      <c r="AX2" s="643" t="s">
        <v>604</v>
      </c>
      <c r="AY2" s="118"/>
      <c r="AZ2" s="118"/>
      <c r="BA2" s="118"/>
      <c r="BB2" s="118"/>
      <c r="BC2" s="118"/>
      <c r="BD2" s="118"/>
      <c r="BE2" s="118"/>
      <c r="BF2" s="118"/>
      <c r="BG2" s="118"/>
      <c r="BH2" s="118"/>
      <c r="BI2" s="118"/>
      <c r="BJ2" s="118" t="s">
        <v>605</v>
      </c>
      <c r="BK2" s="118"/>
      <c r="BL2" s="118"/>
      <c r="BM2" s="118"/>
      <c r="BN2" s="118"/>
      <c r="BO2" s="118"/>
      <c r="BP2" s="118"/>
      <c r="BQ2" s="118"/>
      <c r="BR2" s="644"/>
      <c r="BS2" s="637"/>
      <c r="BT2" s="637"/>
      <c r="BU2" s="637"/>
      <c r="BV2" s="637"/>
      <c r="BW2" s="645" t="s">
        <v>606</v>
      </c>
      <c r="BX2" s="287"/>
      <c r="BY2" s="287"/>
      <c r="BZ2" s="287"/>
      <c r="CA2" s="118" t="s">
        <v>607</v>
      </c>
      <c r="CB2" s="118"/>
      <c r="CC2" s="118"/>
      <c r="CD2" s="118"/>
      <c r="CE2" s="118"/>
      <c r="CF2" s="118"/>
      <c r="CG2" s="118"/>
      <c r="CH2" s="644"/>
    </row>
    <row r="3" spans="2:86" ht="25.05" customHeight="1">
      <c r="B3" s="408" t="s">
        <v>608</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356</v>
      </c>
      <c r="AY3" s="118"/>
      <c r="AZ3" s="118"/>
      <c r="BA3" s="118"/>
      <c r="BB3" s="118" t="s">
        <v>342</v>
      </c>
      <c r="BC3" s="118"/>
      <c r="BD3" s="118"/>
      <c r="BE3" s="118"/>
      <c r="BF3" s="118" t="s">
        <v>353</v>
      </c>
      <c r="BG3" s="118"/>
      <c r="BH3" s="118"/>
      <c r="BI3" s="118"/>
      <c r="BJ3" s="287" t="s">
        <v>356</v>
      </c>
      <c r="BK3" s="287"/>
      <c r="BL3" s="287"/>
      <c r="BM3" s="287" t="s">
        <v>342</v>
      </c>
      <c r="BN3" s="287"/>
      <c r="BO3" s="287"/>
      <c r="BP3" s="287" t="s">
        <v>353</v>
      </c>
      <c r="BQ3" s="287"/>
      <c r="BR3" s="648"/>
      <c r="BS3" s="309" t="s">
        <v>356</v>
      </c>
      <c r="BT3" s="309" t="s">
        <v>342</v>
      </c>
      <c r="BU3" s="309" t="s">
        <v>353</v>
      </c>
      <c r="BV3" s="309" t="s">
        <v>609</v>
      </c>
      <c r="BW3" s="643" t="s">
        <v>610</v>
      </c>
      <c r="BX3" s="118"/>
      <c r="BY3" s="118"/>
      <c r="BZ3" s="118"/>
      <c r="CA3" s="118" t="s">
        <v>342</v>
      </c>
      <c r="CB3" s="118"/>
      <c r="CC3" s="118"/>
      <c r="CD3" s="118"/>
      <c r="CE3" s="118" t="s">
        <v>353</v>
      </c>
      <c r="CF3" s="118"/>
      <c r="CG3" s="118"/>
      <c r="CH3" s="644"/>
    </row>
    <row r="4" spans="2:86" ht="18" customHeight="1">
      <c r="B4" s="266" t="s">
        <v>8</v>
      </c>
      <c r="C4" s="266"/>
      <c r="D4" s="604"/>
      <c r="E4" s="115" t="s">
        <v>292</v>
      </c>
      <c r="F4" s="116"/>
      <c r="G4" s="116"/>
      <c r="H4" s="116"/>
      <c r="I4" s="116"/>
      <c r="J4" s="117"/>
      <c r="K4" s="141" t="s">
        <v>9</v>
      </c>
      <c r="L4" s="287"/>
      <c r="M4" s="287"/>
      <c r="N4" s="288" t="s">
        <v>294</v>
      </c>
      <c r="O4" s="288"/>
      <c r="P4" s="288"/>
      <c r="Q4" s="288"/>
      <c r="R4" s="288"/>
      <c r="S4" s="288"/>
      <c r="T4" s="118" t="s">
        <v>374</v>
      </c>
      <c r="U4" s="118"/>
      <c r="V4" s="118"/>
      <c r="W4" s="118"/>
      <c r="X4" s="118"/>
      <c r="Y4" s="109" t="s">
        <v>310</v>
      </c>
      <c r="Z4" s="109"/>
      <c r="AA4" s="109"/>
      <c r="AB4" s="109"/>
      <c r="AC4" s="109"/>
      <c r="AD4" s="109"/>
      <c r="AE4" s="109"/>
      <c r="AF4" s="109"/>
      <c r="AG4" s="91" t="s">
        <v>375</v>
      </c>
      <c r="AH4" s="92"/>
      <c r="AI4" s="92"/>
      <c r="AJ4" s="93"/>
      <c r="AK4" s="606">
        <v>44861</v>
      </c>
      <c r="AL4" s="649"/>
      <c r="AM4" s="649"/>
      <c r="AN4" s="649"/>
      <c r="AO4" s="650"/>
      <c r="AQ4" s="651"/>
      <c r="AU4" s="631"/>
      <c r="AV4" s="641"/>
      <c r="AW4" s="642"/>
      <c r="AX4" s="652" t="s">
        <v>611</v>
      </c>
      <c r="AY4" s="653" t="s">
        <v>612</v>
      </c>
      <c r="AZ4" s="653" t="s">
        <v>613</v>
      </c>
      <c r="BA4" s="654" t="s">
        <v>614</v>
      </c>
      <c r="BB4" s="655" t="s">
        <v>611</v>
      </c>
      <c r="BC4" s="653" t="s">
        <v>612</v>
      </c>
      <c r="BD4" s="653" t="s">
        <v>613</v>
      </c>
      <c r="BE4" s="654" t="s">
        <v>614</v>
      </c>
      <c r="BF4" s="655" t="s">
        <v>611</v>
      </c>
      <c r="BG4" s="653" t="s">
        <v>612</v>
      </c>
      <c r="BH4" s="653" t="s">
        <v>613</v>
      </c>
      <c r="BI4" s="654" t="s">
        <v>614</v>
      </c>
      <c r="BJ4" s="655" t="s">
        <v>611</v>
      </c>
      <c r="BK4" s="653" t="s">
        <v>612</v>
      </c>
      <c r="BL4" s="654" t="s">
        <v>615</v>
      </c>
      <c r="BM4" s="655" t="s">
        <v>611</v>
      </c>
      <c r="BN4" s="653" t="s">
        <v>612</v>
      </c>
      <c r="BO4" s="654" t="s">
        <v>615</v>
      </c>
      <c r="BP4" s="655" t="s">
        <v>611</v>
      </c>
      <c r="BQ4" s="653" t="s">
        <v>612</v>
      </c>
      <c r="BR4" s="656" t="s">
        <v>615</v>
      </c>
      <c r="BS4" s="637"/>
      <c r="BT4" s="637"/>
      <c r="BU4" s="637"/>
      <c r="BV4" s="637"/>
      <c r="BW4" s="652" t="s">
        <v>611</v>
      </c>
      <c r="BX4" s="653" t="s">
        <v>612</v>
      </c>
      <c r="BY4" s="653" t="s">
        <v>613</v>
      </c>
      <c r="BZ4" s="654" t="s">
        <v>614</v>
      </c>
      <c r="CA4" s="655" t="s">
        <v>611</v>
      </c>
      <c r="CB4" s="653" t="s">
        <v>612</v>
      </c>
      <c r="CC4" s="653" t="s">
        <v>613</v>
      </c>
      <c r="CD4" s="654" t="s">
        <v>614</v>
      </c>
      <c r="CE4" s="655" t="s">
        <v>611</v>
      </c>
      <c r="CF4" s="653" t="s">
        <v>612</v>
      </c>
      <c r="CG4" s="653" t="s">
        <v>613</v>
      </c>
      <c r="CH4" s="656" t="s">
        <v>614</v>
      </c>
    </row>
    <row r="5" spans="2:86" ht="18" customHeight="1">
      <c r="B5" s="274" t="s">
        <v>0</v>
      </c>
      <c r="C5" s="274"/>
      <c r="D5" s="609"/>
      <c r="E5" s="119" t="s">
        <v>293</v>
      </c>
      <c r="F5" s="120"/>
      <c r="G5" s="120"/>
      <c r="H5" s="120"/>
      <c r="I5" s="120"/>
      <c r="J5" s="130"/>
      <c r="K5" s="413" t="s">
        <v>1</v>
      </c>
      <c r="L5" s="309"/>
      <c r="M5" s="309"/>
      <c r="N5" s="288" t="s">
        <v>295</v>
      </c>
      <c r="O5" s="288"/>
      <c r="P5" s="288"/>
      <c r="Q5" s="288"/>
      <c r="R5" s="288"/>
      <c r="S5" s="288"/>
      <c r="T5" s="118" t="s">
        <v>376</v>
      </c>
      <c r="U5" s="118"/>
      <c r="V5" s="118"/>
      <c r="W5" s="118"/>
      <c r="X5" s="118"/>
      <c r="Y5" s="109" t="s">
        <v>334</v>
      </c>
      <c r="Z5" s="109"/>
      <c r="AA5" s="109"/>
      <c r="AB5" s="109"/>
      <c r="AC5" s="109"/>
      <c r="AD5" s="109"/>
      <c r="AE5" s="109"/>
      <c r="AF5" s="109"/>
      <c r="AG5" s="578"/>
      <c r="AH5" s="611"/>
      <c r="AI5" s="611"/>
      <c r="AJ5" s="579"/>
      <c r="AK5" s="657"/>
      <c r="AL5" s="658"/>
      <c r="AM5" s="658"/>
      <c r="AN5" s="658"/>
      <c r="AO5" s="659"/>
      <c r="AQ5" s="651" t="s">
        <v>616</v>
      </c>
      <c r="AU5" s="631"/>
      <c r="AV5" s="660">
        <f>N7</f>
        <v>3</v>
      </c>
      <c r="AW5" s="661">
        <f>R7</f>
        <v>10.4</v>
      </c>
      <c r="AX5" s="662">
        <f>+Y32</f>
        <v>0</v>
      </c>
      <c r="AY5" s="662">
        <f>+Z32</f>
        <v>0</v>
      </c>
      <c r="AZ5" s="662">
        <f>+AA32</f>
        <v>0</v>
      </c>
      <c r="BA5" s="662">
        <f t="shared" ref="BA5" si="0">+AB32</f>
        <v>1</v>
      </c>
      <c r="BB5" s="662">
        <f>+AC32</f>
        <v>0</v>
      </c>
      <c r="BC5" s="662">
        <f t="shared" ref="BC5:BI5" si="1">+AD32</f>
        <v>0</v>
      </c>
      <c r="BD5" s="662">
        <f t="shared" si="1"/>
        <v>0</v>
      </c>
      <c r="BE5" s="662">
        <f t="shared" si="1"/>
        <v>1</v>
      </c>
      <c r="BF5" s="662">
        <f t="shared" si="1"/>
        <v>0</v>
      </c>
      <c r="BG5" s="662">
        <f t="shared" si="1"/>
        <v>0</v>
      </c>
      <c r="BH5" s="662">
        <f t="shared" si="1"/>
        <v>0</v>
      </c>
      <c r="BI5" s="662">
        <f t="shared" si="1"/>
        <v>0</v>
      </c>
      <c r="BJ5" s="662">
        <f>IF(Y35="",0,Y35)</f>
        <v>0</v>
      </c>
      <c r="BK5" s="662">
        <f>IF(Z35="",0,Z35)</f>
        <v>0</v>
      </c>
      <c r="BL5" s="662">
        <f>IF(AA35="",0,AA35)</f>
        <v>1</v>
      </c>
      <c r="BM5" s="662">
        <f>+AC35</f>
        <v>0</v>
      </c>
      <c r="BN5" s="662">
        <f t="shared" ref="BN5:BO5" si="2">+AD35</f>
        <v>0</v>
      </c>
      <c r="BO5" s="662">
        <f t="shared" si="2"/>
        <v>1</v>
      </c>
      <c r="BP5" s="662">
        <f>+AG35</f>
        <v>0</v>
      </c>
      <c r="BQ5" s="662">
        <f>+AH35</f>
        <v>0</v>
      </c>
      <c r="BR5" s="662">
        <f>+AI35</f>
        <v>0</v>
      </c>
      <c r="BS5" s="651" t="str">
        <f>+Y36</f>
        <v>Ⅱ</v>
      </c>
      <c r="BT5" s="651" t="str">
        <f>+AC36</f>
        <v>Ⅱ</v>
      </c>
      <c r="BU5" s="651" t="str">
        <f>+AG36</f>
        <v>Ⅰ</v>
      </c>
      <c r="BV5" s="651" t="str">
        <f>+Y37</f>
        <v>Ⅱ</v>
      </c>
      <c r="BW5" s="663" t="str">
        <f>IF(Y32&gt;0,R7,"")</f>
        <v/>
      </c>
      <c r="BX5" s="664" t="str">
        <f>IF(Z32&gt;0,"",IF(AA32&gt;0,R7,""))</f>
        <v/>
      </c>
      <c r="BY5" s="664" t="str">
        <f>IF(Y32+Z32&gt;0,"",IF(AA32&gt;0,R7,""))</f>
        <v/>
      </c>
      <c r="BZ5" s="664">
        <f>IF(Y32+Z32+AA32&gt;0,"",IF(AB32&gt;0,R7,""))</f>
        <v>10.4</v>
      </c>
      <c r="CA5" s="665">
        <f t="shared" ref="CA5:CH5" si="3">+AC31</f>
        <v>0</v>
      </c>
      <c r="CB5" s="665">
        <f t="shared" si="3"/>
        <v>0</v>
      </c>
      <c r="CC5" s="665">
        <f t="shared" si="3"/>
        <v>0</v>
      </c>
      <c r="CD5" s="665">
        <f t="shared" si="3"/>
        <v>0.01</v>
      </c>
      <c r="CE5" s="665">
        <f t="shared" si="3"/>
        <v>0</v>
      </c>
      <c r="CF5" s="665">
        <f t="shared" si="3"/>
        <v>0</v>
      </c>
      <c r="CG5" s="665">
        <f t="shared" si="3"/>
        <v>0</v>
      </c>
      <c r="CH5" s="665">
        <f t="shared" si="3"/>
        <v>0</v>
      </c>
    </row>
    <row r="6" spans="2:86" ht="12" customHeight="1">
      <c r="B6" s="666" t="s">
        <v>617</v>
      </c>
      <c r="C6" s="667"/>
      <c r="D6" s="668"/>
      <c r="E6" s="669"/>
      <c r="F6" s="669"/>
      <c r="G6" s="669"/>
      <c r="H6" s="669"/>
      <c r="I6" s="669"/>
      <c r="J6" s="670"/>
      <c r="K6" s="671" t="s">
        <v>618</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2:86" ht="12" customHeight="1">
      <c r="B7" s="390"/>
      <c r="C7" s="674"/>
      <c r="D7" s="669"/>
      <c r="E7" s="669"/>
      <c r="F7" s="669"/>
      <c r="G7" s="669"/>
      <c r="H7" s="669"/>
      <c r="I7" s="669"/>
      <c r="J7" s="670"/>
      <c r="K7" s="675" t="s">
        <v>619</v>
      </c>
      <c r="L7" s="676"/>
      <c r="M7" s="677"/>
      <c r="N7" s="678">
        <v>3</v>
      </c>
      <c r="O7" s="679"/>
      <c r="P7" s="675" t="s">
        <v>620</v>
      </c>
      <c r="Q7" s="677"/>
      <c r="R7" s="680">
        <v>10.4</v>
      </c>
      <c r="S7" s="681"/>
      <c r="T7" s="682"/>
      <c r="U7" s="683" t="s">
        <v>621</v>
      </c>
      <c r="V7" s="684"/>
      <c r="W7" s="683" t="s">
        <v>622</v>
      </c>
      <c r="X7" s="684"/>
      <c r="Y7" s="677" t="s">
        <v>623</v>
      </c>
      <c r="Z7" s="685"/>
      <c r="AA7" s="685"/>
      <c r="AB7" s="685"/>
      <c r="AC7" s="683" t="s">
        <v>624</v>
      </c>
      <c r="AD7" s="686"/>
      <c r="AE7" s="686"/>
      <c r="AF7" s="686"/>
      <c r="AG7" s="686"/>
      <c r="AH7" s="686"/>
      <c r="AI7" s="686"/>
      <c r="AJ7" s="684"/>
      <c r="AK7" s="683" t="s">
        <v>625</v>
      </c>
      <c r="AL7" s="686"/>
      <c r="AM7" s="686"/>
      <c r="AN7" s="687"/>
      <c r="AO7" s="688"/>
      <c r="AP7" s="2"/>
      <c r="AW7" s="689"/>
    </row>
    <row r="8" spans="2:86" ht="12" customHeight="1">
      <c r="B8" s="390"/>
      <c r="C8" s="674"/>
      <c r="D8" s="669"/>
      <c r="E8" s="669"/>
      <c r="F8" s="669"/>
      <c r="G8" s="669"/>
      <c r="H8" s="669"/>
      <c r="I8" s="669"/>
      <c r="J8" s="670"/>
      <c r="K8" s="685" t="s">
        <v>626</v>
      </c>
      <c r="L8" s="685" t="s">
        <v>387</v>
      </c>
      <c r="M8" s="685"/>
      <c r="N8" s="685" t="s">
        <v>388</v>
      </c>
      <c r="O8" s="685"/>
      <c r="P8" s="685" t="s">
        <v>627</v>
      </c>
      <c r="Q8" s="685"/>
      <c r="R8" s="685" t="s">
        <v>499</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2:86" ht="12" customHeight="1">
      <c r="B9" s="390"/>
      <c r="C9" s="674"/>
      <c r="D9" s="669"/>
      <c r="E9" s="669"/>
      <c r="F9" s="669"/>
      <c r="G9" s="669"/>
      <c r="H9" s="669"/>
      <c r="I9" s="669"/>
      <c r="J9" s="670"/>
      <c r="K9" s="685"/>
      <c r="L9" s="685"/>
      <c r="M9" s="685"/>
      <c r="N9" s="685"/>
      <c r="O9" s="685"/>
      <c r="P9" s="685"/>
      <c r="Q9" s="685"/>
      <c r="R9" s="685"/>
      <c r="S9" s="685"/>
      <c r="T9" s="685"/>
      <c r="U9" s="690"/>
      <c r="V9" s="691"/>
      <c r="W9" s="690"/>
      <c r="X9" s="691"/>
      <c r="Y9" s="677" t="s">
        <v>628</v>
      </c>
      <c r="Z9" s="685"/>
      <c r="AA9" s="685"/>
      <c r="AB9" s="685"/>
      <c r="AC9" s="685" t="s">
        <v>629</v>
      </c>
      <c r="AD9" s="685"/>
      <c r="AE9" s="685"/>
      <c r="AF9" s="685"/>
      <c r="AG9" s="685" t="s">
        <v>630</v>
      </c>
      <c r="AH9" s="685"/>
      <c r="AI9" s="685"/>
      <c r="AJ9" s="685"/>
      <c r="AK9" s="690"/>
      <c r="AL9" s="695"/>
      <c r="AM9" s="695"/>
      <c r="AN9" s="696"/>
      <c r="AO9" s="697"/>
      <c r="AP9" s="2"/>
    </row>
    <row r="10" spans="2:86" ht="12" customHeight="1">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345</v>
      </c>
      <c r="Z10" s="699" t="s">
        <v>344</v>
      </c>
      <c r="AA10" s="699" t="s">
        <v>631</v>
      </c>
      <c r="AB10" s="699" t="s">
        <v>632</v>
      </c>
      <c r="AC10" s="699" t="s">
        <v>345</v>
      </c>
      <c r="AD10" s="699" t="s">
        <v>344</v>
      </c>
      <c r="AE10" s="699" t="s">
        <v>631</v>
      </c>
      <c r="AF10" s="699" t="s">
        <v>632</v>
      </c>
      <c r="AG10" s="699" t="s">
        <v>345</v>
      </c>
      <c r="AH10" s="699" t="s">
        <v>344</v>
      </c>
      <c r="AI10" s="699" t="s">
        <v>631</v>
      </c>
      <c r="AJ10" s="699" t="s">
        <v>632</v>
      </c>
      <c r="AK10" s="692"/>
      <c r="AL10" s="693"/>
      <c r="AM10" s="693"/>
      <c r="AN10" s="700"/>
      <c r="AO10" s="701"/>
      <c r="AP10" s="2"/>
    </row>
    <row r="11" spans="2:86" ht="12" customHeight="1">
      <c r="B11" s="390"/>
      <c r="C11" s="674"/>
      <c r="D11" s="669"/>
      <c r="E11" s="669"/>
      <c r="F11" s="669"/>
      <c r="G11" s="669"/>
      <c r="H11" s="669"/>
      <c r="I11" s="669"/>
      <c r="J11" s="670"/>
      <c r="K11" s="702">
        <v>1</v>
      </c>
      <c r="L11" s="703" t="s">
        <v>402</v>
      </c>
      <c r="M11" s="704"/>
      <c r="N11" s="703" t="s">
        <v>424</v>
      </c>
      <c r="O11" s="704"/>
      <c r="P11" s="703" t="s">
        <v>425</v>
      </c>
      <c r="Q11" s="704"/>
      <c r="R11" s="705" t="s">
        <v>426</v>
      </c>
      <c r="S11" s="705"/>
      <c r="T11" s="705"/>
      <c r="U11" s="703" t="s">
        <v>318</v>
      </c>
      <c r="V11" s="704"/>
      <c r="W11" s="703" t="s">
        <v>291</v>
      </c>
      <c r="X11" s="706"/>
      <c r="Y11" s="707"/>
      <c r="Z11" s="707"/>
      <c r="AA11" s="707"/>
      <c r="AB11" s="707" t="s">
        <v>658</v>
      </c>
      <c r="AC11" s="708"/>
      <c r="AD11" s="708"/>
      <c r="AE11" s="708"/>
      <c r="AF11" s="708"/>
      <c r="AG11" s="708"/>
      <c r="AH11" s="708"/>
      <c r="AI11" s="708"/>
      <c r="AJ11" s="708"/>
      <c r="AK11" s="709" t="s">
        <v>659</v>
      </c>
      <c r="AL11" s="710"/>
      <c r="AM11" s="710"/>
      <c r="AN11" s="711"/>
      <c r="AO11" s="712"/>
      <c r="AP11" s="2"/>
      <c r="AQ11" s="713">
        <f>IF(P11="外力",1,IF(P11="材質劣化",2,IF(P11="漏水",3,4)))</f>
        <v>1</v>
      </c>
    </row>
    <row r="12" spans="2:86" ht="12" customHeight="1">
      <c r="B12" s="390"/>
      <c r="C12" s="674"/>
      <c r="D12" s="669"/>
      <c r="E12" s="669"/>
      <c r="F12" s="669"/>
      <c r="G12" s="669"/>
      <c r="H12" s="669"/>
      <c r="I12" s="669"/>
      <c r="J12" s="670"/>
      <c r="K12" s="702">
        <v>2</v>
      </c>
      <c r="L12" s="703" t="s">
        <v>402</v>
      </c>
      <c r="M12" s="704"/>
      <c r="N12" s="703" t="s">
        <v>429</v>
      </c>
      <c r="O12" s="704"/>
      <c r="P12" s="703" t="s">
        <v>404</v>
      </c>
      <c r="Q12" s="704"/>
      <c r="R12" s="705" t="s">
        <v>430</v>
      </c>
      <c r="S12" s="705"/>
      <c r="T12" s="705"/>
      <c r="U12" s="703" t="s">
        <v>291</v>
      </c>
      <c r="V12" s="704"/>
      <c r="W12" s="703" t="s">
        <v>291</v>
      </c>
      <c r="X12" s="706"/>
      <c r="Y12" s="707"/>
      <c r="Z12" s="707"/>
      <c r="AA12" s="707"/>
      <c r="AB12" s="707"/>
      <c r="AC12" s="708"/>
      <c r="AD12" s="708"/>
      <c r="AE12" s="708"/>
      <c r="AF12" s="708">
        <v>0.01</v>
      </c>
      <c r="AG12" s="708"/>
      <c r="AH12" s="708"/>
      <c r="AI12" s="708"/>
      <c r="AJ12" s="708"/>
      <c r="AK12" s="709"/>
      <c r="AL12" s="710"/>
      <c r="AM12" s="710"/>
      <c r="AN12" s="711"/>
      <c r="AO12" s="712"/>
      <c r="AP12" s="2"/>
      <c r="AQ12" s="713">
        <f t="shared" ref="AQ12:AQ30" si="4">IF(P12="外力",1,IF(P12="材質劣化",2,IF(P12="漏水",3,4)))</f>
        <v>2</v>
      </c>
    </row>
    <row r="13" spans="2:86" ht="12" customHeight="1">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4"/>
        <v>4</v>
      </c>
    </row>
    <row r="14" spans="2:86" ht="12" customHeight="1">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row>
    <row r="15" spans="2:86" ht="12" customHeight="1">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row>
    <row r="16" spans="2:86" ht="12" customHeight="1">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row>
    <row r="17" spans="1:111" ht="12" customHeight="1">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row>
    <row r="18" spans="1:111" ht="12" customHeight="1">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row>
    <row r="19" spans="1:111" ht="12" customHeight="1">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row>
    <row r="20" spans="1:111" ht="12" customHeight="1">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633</v>
      </c>
      <c r="L31" s="685" t="s">
        <v>634</v>
      </c>
      <c r="M31" s="685"/>
      <c r="N31" s="685"/>
      <c r="O31" s="685"/>
      <c r="P31" s="685"/>
      <c r="Q31" s="685"/>
      <c r="R31" s="685"/>
      <c r="S31" s="685"/>
      <c r="T31" s="685"/>
      <c r="U31" s="685"/>
      <c r="V31" s="685"/>
      <c r="W31" s="685"/>
      <c r="X31" s="685"/>
      <c r="Y31" s="675" t="s">
        <v>635</v>
      </c>
      <c r="Z31" s="676"/>
      <c r="AA31" s="676"/>
      <c r="AB31" s="677"/>
      <c r="AC31" s="714">
        <f t="shared" ref="AC31:AJ31" si="5">SUM(AC11:AC30)</f>
        <v>0</v>
      </c>
      <c r="AD31" s="714">
        <f t="shared" si="5"/>
        <v>0</v>
      </c>
      <c r="AE31" s="714">
        <f t="shared" si="5"/>
        <v>0</v>
      </c>
      <c r="AF31" s="714">
        <f t="shared" si="5"/>
        <v>0.01</v>
      </c>
      <c r="AG31" s="714">
        <f t="shared" si="5"/>
        <v>0</v>
      </c>
      <c r="AH31" s="714">
        <f t="shared" si="5"/>
        <v>0</v>
      </c>
      <c r="AI31" s="714">
        <f t="shared" si="5"/>
        <v>0</v>
      </c>
      <c r="AJ31" s="714">
        <f t="shared" si="5"/>
        <v>0</v>
      </c>
      <c r="AK31" s="675" t="s">
        <v>636</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637</v>
      </c>
      <c r="M32" s="685"/>
      <c r="N32" s="685"/>
      <c r="O32" s="685" t="s">
        <v>638</v>
      </c>
      <c r="P32" s="685"/>
      <c r="Q32" s="685"/>
      <c r="R32" s="685"/>
      <c r="S32" s="685"/>
      <c r="T32" s="685"/>
      <c r="U32" s="685"/>
      <c r="V32" s="685"/>
      <c r="W32" s="685"/>
      <c r="X32" s="685"/>
      <c r="Y32" s="715">
        <f>COUNTIF(Y11:Y30,"〇")</f>
        <v>0</v>
      </c>
      <c r="Z32" s="715">
        <f>COUNTIF(Z11:Z30,"〇")</f>
        <v>0</v>
      </c>
      <c r="AA32" s="715">
        <f>COUNTIF(AA11:AA30,"〇")</f>
        <v>0</v>
      </c>
      <c r="AB32" s="715">
        <f>COUNTIF(AB11:AB30,"〇")</f>
        <v>1</v>
      </c>
      <c r="AC32" s="715">
        <f t="shared" ref="AC32:AJ32" si="6">COUNT(AC11:AC30)</f>
        <v>0</v>
      </c>
      <c r="AD32" s="715">
        <f t="shared" si="6"/>
        <v>0</v>
      </c>
      <c r="AE32" s="715">
        <f t="shared" si="6"/>
        <v>0</v>
      </c>
      <c r="AF32" s="715">
        <f t="shared" si="6"/>
        <v>1</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c r="A33" s="2"/>
      <c r="B33" s="390"/>
      <c r="C33" s="674"/>
      <c r="D33" s="669"/>
      <c r="E33" s="669"/>
      <c r="F33" s="669"/>
      <c r="G33" s="669"/>
      <c r="H33" s="669"/>
      <c r="I33" s="669"/>
      <c r="J33" s="670"/>
      <c r="K33" s="685"/>
      <c r="L33" s="685"/>
      <c r="M33" s="685"/>
      <c r="N33" s="685"/>
      <c r="O33" s="685" t="s">
        <v>639</v>
      </c>
      <c r="P33" s="685"/>
      <c r="Q33" s="685"/>
      <c r="R33" s="685"/>
      <c r="S33" s="685"/>
      <c r="T33" s="685"/>
      <c r="U33" s="685"/>
      <c r="V33" s="685"/>
      <c r="W33" s="685"/>
      <c r="X33" s="685"/>
      <c r="Y33" s="719" t="str">
        <f>IF(Y32&gt;0,"Ⅳ",IF(Z32&gt;0,"Ⅲ",IF(AA32&gt;0,"Ⅱa",IF(AB32&gt;0,"Ⅱb","Ⅰ"))))</f>
        <v>Ⅱb</v>
      </c>
      <c r="Z33" s="720"/>
      <c r="AA33" s="720"/>
      <c r="AB33" s="721"/>
      <c r="AC33" s="719" t="str">
        <f>IF(AC32&gt;0,"Ⅳ",IF(AD32&gt;0,"Ⅲ",IF(AE32&gt;0,"Ⅱa",IF(AF32&gt;0,"Ⅱb","Ⅰ"))))</f>
        <v>Ⅱb</v>
      </c>
      <c r="AD33" s="720"/>
      <c r="AE33" s="720"/>
      <c r="AF33" s="721"/>
      <c r="AG33" s="719" t="str">
        <f>IF(AG32&gt;0,"Ⅳ",IF(AH32&gt;0,"Ⅲ",IF(AI32&gt;0,"Ⅱa",IF(AJ32&gt;0,"Ⅱb","Ⅰ"))))</f>
        <v>Ⅰ</v>
      </c>
      <c r="AH33" s="720"/>
      <c r="AI33" s="720"/>
      <c r="AJ33" s="721"/>
      <c r="AK33" s="722"/>
      <c r="AL33" s="723"/>
      <c r="AM33" s="723"/>
      <c r="AN33" s="723"/>
      <c r="AO33" s="724"/>
      <c r="AP33" s="2"/>
      <c r="AQ33" s="31" t="s">
        <v>611</v>
      </c>
      <c r="AR33" s="31" t="s">
        <v>612</v>
      </c>
      <c r="AS33" s="287" t="s">
        <v>615</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c r="A34" s="2"/>
      <c r="B34" s="390"/>
      <c r="C34" s="674"/>
      <c r="D34" s="669"/>
      <c r="E34" s="669"/>
      <c r="F34" s="669"/>
      <c r="G34" s="669"/>
      <c r="H34" s="669"/>
      <c r="I34" s="669"/>
      <c r="J34" s="670"/>
      <c r="K34" s="685"/>
      <c r="L34" s="685" t="s">
        <v>640</v>
      </c>
      <c r="M34" s="685"/>
      <c r="N34" s="685"/>
      <c r="O34" s="685" t="s">
        <v>641</v>
      </c>
      <c r="P34" s="685"/>
      <c r="Q34" s="685"/>
      <c r="R34" s="685"/>
      <c r="S34" s="685"/>
      <c r="T34" s="685"/>
      <c r="U34" s="685"/>
      <c r="V34" s="685"/>
      <c r="W34" s="685"/>
      <c r="X34" s="685"/>
      <c r="Y34" s="445" t="s">
        <v>345</v>
      </c>
      <c r="Z34" s="445" t="s">
        <v>344</v>
      </c>
      <c r="AA34" s="725" t="s">
        <v>343</v>
      </c>
      <c r="AB34" s="725"/>
      <c r="AC34" s="445" t="s">
        <v>345</v>
      </c>
      <c r="AD34" s="445" t="s">
        <v>344</v>
      </c>
      <c r="AE34" s="725" t="s">
        <v>343</v>
      </c>
      <c r="AF34" s="725"/>
      <c r="AG34" s="445" t="s">
        <v>345</v>
      </c>
      <c r="AH34" s="445" t="s">
        <v>344</v>
      </c>
      <c r="AI34" s="725" t="s">
        <v>343</v>
      </c>
      <c r="AJ34" s="725"/>
      <c r="AK34" s="722"/>
      <c r="AL34" s="723"/>
      <c r="AM34" s="723"/>
      <c r="AN34" s="723"/>
      <c r="AO34" s="724"/>
      <c r="AP34" s="2"/>
      <c r="AQ34" s="726">
        <f>+Y32+Z32</f>
        <v>0</v>
      </c>
      <c r="AR34" s="727"/>
      <c r="AS34" s="726">
        <f>+AA32+AB32</f>
        <v>1</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c r="A35" s="2"/>
      <c r="B35" s="390"/>
      <c r="C35" s="674"/>
      <c r="D35" s="669"/>
      <c r="E35" s="669"/>
      <c r="F35" s="669"/>
      <c r="G35" s="669"/>
      <c r="H35" s="669"/>
      <c r="I35" s="669"/>
      <c r="J35" s="670"/>
      <c r="K35" s="685"/>
      <c r="L35" s="685"/>
      <c r="M35" s="685"/>
      <c r="N35" s="685"/>
      <c r="O35" s="685" t="s">
        <v>642</v>
      </c>
      <c r="P35" s="685"/>
      <c r="Q35" s="685"/>
      <c r="R35" s="685"/>
      <c r="S35" s="685"/>
      <c r="T35" s="685"/>
      <c r="U35" s="685"/>
      <c r="V35" s="685"/>
      <c r="W35" s="685"/>
      <c r="X35" s="685"/>
      <c r="Y35" s="715" t="str">
        <f>IF(Y32=0,"",1)</f>
        <v/>
      </c>
      <c r="Z35" s="715" t="str">
        <f>IF(Y32=1,"",IF(Z32&gt;0,1,""))</f>
        <v/>
      </c>
      <c r="AA35" s="719">
        <f>IF(AQ34&gt;=1,"",IF(AS34&gt;0,1,""))</f>
        <v>1</v>
      </c>
      <c r="AB35" s="721"/>
      <c r="AC35" s="715">
        <f>+AC32</f>
        <v>0</v>
      </c>
      <c r="AD35" s="715">
        <f>AD32</f>
        <v>0</v>
      </c>
      <c r="AE35" s="719">
        <f>AE32+AF32</f>
        <v>1</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2</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c r="A36" s="2"/>
      <c r="B36" s="390"/>
      <c r="C36" s="674"/>
      <c r="D36" s="669"/>
      <c r="E36" s="669"/>
      <c r="F36" s="669"/>
      <c r="G36" s="669"/>
      <c r="H36" s="669"/>
      <c r="I36" s="669"/>
      <c r="J36" s="670"/>
      <c r="K36" s="685"/>
      <c r="L36" s="685"/>
      <c r="M36" s="685"/>
      <c r="N36" s="685"/>
      <c r="O36" s="685" t="s">
        <v>643</v>
      </c>
      <c r="P36" s="685"/>
      <c r="Q36" s="685"/>
      <c r="R36" s="685"/>
      <c r="S36" s="685"/>
      <c r="T36" s="685"/>
      <c r="U36" s="685"/>
      <c r="V36" s="685"/>
      <c r="W36" s="685"/>
      <c r="X36" s="685"/>
      <c r="Y36" s="719" t="str">
        <f>IF(Y35&lt;&gt;"","Ⅳ",IF(Z35&lt;&gt;"","Ⅲ",IF(AA35&lt;&gt;"","Ⅱ","Ⅰ")))</f>
        <v>Ⅱ</v>
      </c>
      <c r="Z36" s="720"/>
      <c r="AA36" s="720"/>
      <c r="AB36" s="721"/>
      <c r="AC36" s="719" t="str">
        <f>IF(AC35&gt;=1,"Ⅳ",IF(AD35&gt;=1,"Ⅲ",IF(AE35&gt;=1,"Ⅱ","Ⅰ")))</f>
        <v>Ⅱ</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Ⅱ</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390"/>
      <c r="C37" s="674"/>
      <c r="D37" s="669"/>
      <c r="E37" s="669"/>
      <c r="F37" s="669"/>
      <c r="G37" s="669"/>
      <c r="H37" s="669"/>
      <c r="I37" s="669"/>
      <c r="J37" s="670"/>
      <c r="K37" s="685"/>
      <c r="L37" s="685"/>
      <c r="M37" s="685"/>
      <c r="N37" s="685"/>
      <c r="O37" s="685" t="s">
        <v>644</v>
      </c>
      <c r="P37" s="685"/>
      <c r="Q37" s="685"/>
      <c r="R37" s="685"/>
      <c r="S37" s="685"/>
      <c r="T37" s="685"/>
      <c r="U37" s="685"/>
      <c r="V37" s="685"/>
      <c r="W37" s="685"/>
      <c r="X37" s="685"/>
      <c r="Y37" s="719" t="str">
        <f>IF(COUNTIF(Y36:AJ36,"Ⅳ")&gt;0,"Ⅳ",IF(COUNTIF(Y36:AJ36,"Ⅲ")&gt;0,"Ⅲ",IF(COUNTIF(Y36:AJ36,"Ⅱ")&gt;0,"Ⅱ","Ⅰ")))</f>
        <v>Ⅱ</v>
      </c>
      <c r="Z37" s="720"/>
      <c r="AA37" s="720"/>
      <c r="AB37" s="720"/>
      <c r="AC37" s="720"/>
      <c r="AD37" s="720"/>
      <c r="AE37" s="720"/>
      <c r="AF37" s="720"/>
      <c r="AG37" s="720"/>
      <c r="AH37" s="720"/>
      <c r="AI37" s="720"/>
      <c r="AJ37" s="721"/>
      <c r="AK37" s="731"/>
      <c r="AL37" s="732"/>
      <c r="AM37" s="732"/>
      <c r="AN37" s="732"/>
      <c r="AO37" s="733"/>
      <c r="AP37" s="2"/>
    </row>
    <row r="38" spans="1:111" ht="14.25" customHeight="1">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1:111" ht="14.25" customHeight="1">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1:111" ht="12" customHeight="1">
      <c r="B40" s="390"/>
      <c r="C40" s="674"/>
      <c r="D40" s="669"/>
      <c r="E40" s="669"/>
      <c r="F40" s="669"/>
      <c r="G40" s="669"/>
      <c r="H40" s="669"/>
      <c r="I40" s="669"/>
      <c r="J40" s="670"/>
      <c r="K40" s="735" t="s">
        <v>645</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row>
    <row r="41" spans="1:111" ht="12" customHeight="1">
      <c r="B41" s="390"/>
      <c r="C41" s="674"/>
      <c r="D41" s="669"/>
      <c r="E41" s="669"/>
      <c r="F41" s="669"/>
      <c r="G41" s="669"/>
      <c r="H41" s="669"/>
      <c r="I41" s="669"/>
      <c r="J41" s="670"/>
      <c r="K41" s="736" t="s">
        <v>646</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1:111" ht="12" customHeight="1">
      <c r="B42" s="390"/>
      <c r="C42" s="674"/>
      <c r="D42" s="669"/>
      <c r="E42" s="669"/>
      <c r="F42" s="669"/>
      <c r="G42" s="669"/>
      <c r="H42" s="669"/>
      <c r="I42" s="669"/>
      <c r="J42" s="670"/>
      <c r="K42" s="737" t="s">
        <v>647</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1:111" ht="12" customHeight="1">
      <c r="B43" s="390"/>
      <c r="C43" s="674"/>
      <c r="D43" s="669"/>
      <c r="E43" s="669"/>
      <c r="F43" s="669"/>
      <c r="G43" s="669"/>
      <c r="H43" s="669"/>
      <c r="I43" s="669"/>
      <c r="J43" s="670"/>
      <c r="K43" s="737" t="s">
        <v>648</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1:111" ht="12" customHeight="1">
      <c r="B44" s="390"/>
      <c r="C44" s="674"/>
      <c r="D44" s="669"/>
      <c r="E44" s="669"/>
      <c r="F44" s="669"/>
      <c r="G44" s="669"/>
      <c r="H44" s="669"/>
      <c r="I44" s="669"/>
      <c r="J44" s="670"/>
      <c r="K44" s="740" t="s">
        <v>649</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1:111"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c r="B46" s="2" t="s">
        <v>650</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c r="B47" s="2" t="s">
        <v>651</v>
      </c>
    </row>
    <row r="48" spans="1:111" ht="12" customHeight="1">
      <c r="B48" s="2" t="s">
        <v>652</v>
      </c>
    </row>
    <row r="49" spans="2:2" ht="12" customHeight="1">
      <c r="B49" s="2" t="s">
        <v>653</v>
      </c>
    </row>
    <row r="50" spans="2:2" ht="12" customHeight="1">
      <c r="B50" s="2" t="s">
        <v>654</v>
      </c>
    </row>
    <row r="51" spans="2:2" ht="12" customHeight="1">
      <c r="B51" s="2" t="s">
        <v>655</v>
      </c>
    </row>
    <row r="52" spans="2:2">
      <c r="B52" s="2" t="s">
        <v>656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26" priority="4">
      <formula>$AQ11=2</formula>
    </cfRule>
  </conditionalFormatting>
  <conditionalFormatting sqref="Y11:AF30">
    <cfRule type="expression" dxfId="125" priority="3">
      <formula>$AQ11=3</formula>
    </cfRule>
  </conditionalFormatting>
  <conditionalFormatting sqref="Y11:AJ30">
    <cfRule type="expression" dxfId="124" priority="1">
      <formula>$AQ11=4</formula>
    </cfRule>
  </conditionalFormatting>
  <conditionalFormatting sqref="AC11:AJ30">
    <cfRule type="expression" dxfId="123" priority="2">
      <formula>$AQ11=1</formula>
    </cfRule>
  </conditionalFormatting>
  <dataValidations count="2">
    <dataValidation type="list" allowBlank="1" showInputMessage="1" showErrorMessage="1" sqref="N11:O30 R11:T30" xr:uid="{38130BEC-4E8F-40C5-ACC9-5B7B454B903B}">
      <formula1>INDIRECT(L11)</formula1>
    </dataValidation>
    <dataValidation type="list" allowBlank="1" showInputMessage="1" showErrorMessage="1" sqref="Y11:AB30" xr:uid="{326A245E-519D-4DFC-8207-00511F194FC0}">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2A941-0516-45A4-B455-8D94ADC64458}">
  <dimension ref="A1:DG52"/>
  <sheetViews>
    <sheetView showGridLines="0" showZeros="0" view="pageBreakPreview" zoomScale="90" zoomScaleNormal="100" zoomScaleSheetLayoutView="90" workbookViewId="0">
      <selection activeCell="AY29" sqref="AY29"/>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2:86">
      <c r="AU1" s="631" t="s">
        <v>598</v>
      </c>
      <c r="AV1" s="632" t="s">
        <v>599</v>
      </c>
      <c r="AW1" s="633" t="s">
        <v>600</v>
      </c>
      <c r="AX1" s="634" t="s">
        <v>601</v>
      </c>
      <c r="AY1" s="635"/>
      <c r="AZ1" s="635"/>
      <c r="BA1" s="635"/>
      <c r="BB1" s="635"/>
      <c r="BC1" s="635"/>
      <c r="BD1" s="635"/>
      <c r="BE1" s="635"/>
      <c r="BF1" s="635"/>
      <c r="BG1" s="635"/>
      <c r="BH1" s="635"/>
      <c r="BI1" s="635"/>
      <c r="BJ1" s="635"/>
      <c r="BK1" s="635"/>
      <c r="BL1" s="635"/>
      <c r="BM1" s="635"/>
      <c r="BN1" s="635"/>
      <c r="BO1" s="635"/>
      <c r="BP1" s="635"/>
      <c r="BQ1" s="635"/>
      <c r="BR1" s="636"/>
      <c r="BS1" s="309" t="s">
        <v>602</v>
      </c>
      <c r="BT1" s="637"/>
      <c r="BU1" s="637"/>
      <c r="BV1" s="637"/>
      <c r="BW1" s="638" t="s">
        <v>603</v>
      </c>
      <c r="BX1" s="639"/>
      <c r="BY1" s="639"/>
      <c r="BZ1" s="639"/>
      <c r="CA1" s="639"/>
      <c r="CB1" s="639"/>
      <c r="CC1" s="639"/>
      <c r="CD1" s="639"/>
      <c r="CE1" s="639"/>
      <c r="CF1" s="639"/>
      <c r="CG1" s="639"/>
      <c r="CH1" s="640"/>
    </row>
    <row r="2" spans="2:86" ht="8.25" customHeight="1">
      <c r="AU2" s="631"/>
      <c r="AV2" s="641"/>
      <c r="AW2" s="642"/>
      <c r="AX2" s="643" t="s">
        <v>604</v>
      </c>
      <c r="AY2" s="118"/>
      <c r="AZ2" s="118"/>
      <c r="BA2" s="118"/>
      <c r="BB2" s="118"/>
      <c r="BC2" s="118"/>
      <c r="BD2" s="118"/>
      <c r="BE2" s="118"/>
      <c r="BF2" s="118"/>
      <c r="BG2" s="118"/>
      <c r="BH2" s="118"/>
      <c r="BI2" s="118"/>
      <c r="BJ2" s="118" t="s">
        <v>605</v>
      </c>
      <c r="BK2" s="118"/>
      <c r="BL2" s="118"/>
      <c r="BM2" s="118"/>
      <c r="BN2" s="118"/>
      <c r="BO2" s="118"/>
      <c r="BP2" s="118"/>
      <c r="BQ2" s="118"/>
      <c r="BR2" s="644"/>
      <c r="BS2" s="637"/>
      <c r="BT2" s="637"/>
      <c r="BU2" s="637"/>
      <c r="BV2" s="637"/>
      <c r="BW2" s="645" t="s">
        <v>606</v>
      </c>
      <c r="BX2" s="287"/>
      <c r="BY2" s="287"/>
      <c r="BZ2" s="287"/>
      <c r="CA2" s="118" t="s">
        <v>607</v>
      </c>
      <c r="CB2" s="118"/>
      <c r="CC2" s="118"/>
      <c r="CD2" s="118"/>
      <c r="CE2" s="118"/>
      <c r="CF2" s="118"/>
      <c r="CG2" s="118"/>
      <c r="CH2" s="644"/>
    </row>
    <row r="3" spans="2:86" ht="25.05" customHeight="1">
      <c r="B3" s="408" t="s">
        <v>608</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356</v>
      </c>
      <c r="AY3" s="118"/>
      <c r="AZ3" s="118"/>
      <c r="BA3" s="118"/>
      <c r="BB3" s="118" t="s">
        <v>342</v>
      </c>
      <c r="BC3" s="118"/>
      <c r="BD3" s="118"/>
      <c r="BE3" s="118"/>
      <c r="BF3" s="118" t="s">
        <v>353</v>
      </c>
      <c r="BG3" s="118"/>
      <c r="BH3" s="118"/>
      <c r="BI3" s="118"/>
      <c r="BJ3" s="287" t="s">
        <v>356</v>
      </c>
      <c r="BK3" s="287"/>
      <c r="BL3" s="287"/>
      <c r="BM3" s="287" t="s">
        <v>342</v>
      </c>
      <c r="BN3" s="287"/>
      <c r="BO3" s="287"/>
      <c r="BP3" s="287" t="s">
        <v>353</v>
      </c>
      <c r="BQ3" s="287"/>
      <c r="BR3" s="648"/>
      <c r="BS3" s="309" t="s">
        <v>356</v>
      </c>
      <c r="BT3" s="309" t="s">
        <v>342</v>
      </c>
      <c r="BU3" s="309" t="s">
        <v>353</v>
      </c>
      <c r="BV3" s="309" t="s">
        <v>609</v>
      </c>
      <c r="BW3" s="643" t="s">
        <v>610</v>
      </c>
      <c r="BX3" s="118"/>
      <c r="BY3" s="118"/>
      <c r="BZ3" s="118"/>
      <c r="CA3" s="118" t="s">
        <v>342</v>
      </c>
      <c r="CB3" s="118"/>
      <c r="CC3" s="118"/>
      <c r="CD3" s="118"/>
      <c r="CE3" s="118" t="s">
        <v>353</v>
      </c>
      <c r="CF3" s="118"/>
      <c r="CG3" s="118"/>
      <c r="CH3" s="644"/>
    </row>
    <row r="4" spans="2:86" ht="18" customHeight="1">
      <c r="B4" s="266" t="s">
        <v>8</v>
      </c>
      <c r="C4" s="266"/>
      <c r="D4" s="604"/>
      <c r="E4" s="115" t="s">
        <v>292</v>
      </c>
      <c r="F4" s="116"/>
      <c r="G4" s="116"/>
      <c r="H4" s="116"/>
      <c r="I4" s="116"/>
      <c r="J4" s="117"/>
      <c r="K4" s="141" t="s">
        <v>9</v>
      </c>
      <c r="L4" s="287"/>
      <c r="M4" s="287"/>
      <c r="N4" s="288" t="s">
        <v>294</v>
      </c>
      <c r="O4" s="288"/>
      <c r="P4" s="288"/>
      <c r="Q4" s="288"/>
      <c r="R4" s="288"/>
      <c r="S4" s="288"/>
      <c r="T4" s="118" t="s">
        <v>374</v>
      </c>
      <c r="U4" s="118"/>
      <c r="V4" s="118"/>
      <c r="W4" s="118"/>
      <c r="X4" s="118"/>
      <c r="Y4" s="109" t="s">
        <v>310</v>
      </c>
      <c r="Z4" s="109"/>
      <c r="AA4" s="109"/>
      <c r="AB4" s="109"/>
      <c r="AC4" s="109"/>
      <c r="AD4" s="109"/>
      <c r="AE4" s="109"/>
      <c r="AF4" s="109"/>
      <c r="AG4" s="91" t="s">
        <v>375</v>
      </c>
      <c r="AH4" s="92"/>
      <c r="AI4" s="92"/>
      <c r="AJ4" s="93"/>
      <c r="AK4" s="606">
        <v>44861</v>
      </c>
      <c r="AL4" s="649"/>
      <c r="AM4" s="649"/>
      <c r="AN4" s="649"/>
      <c r="AO4" s="650"/>
      <c r="AQ4" s="651"/>
      <c r="AU4" s="631"/>
      <c r="AV4" s="641"/>
      <c r="AW4" s="642"/>
      <c r="AX4" s="652" t="s">
        <v>611</v>
      </c>
      <c r="AY4" s="653" t="s">
        <v>612</v>
      </c>
      <c r="AZ4" s="653" t="s">
        <v>613</v>
      </c>
      <c r="BA4" s="654" t="s">
        <v>614</v>
      </c>
      <c r="BB4" s="655" t="s">
        <v>611</v>
      </c>
      <c r="BC4" s="653" t="s">
        <v>612</v>
      </c>
      <c r="BD4" s="653" t="s">
        <v>613</v>
      </c>
      <c r="BE4" s="654" t="s">
        <v>614</v>
      </c>
      <c r="BF4" s="655" t="s">
        <v>611</v>
      </c>
      <c r="BG4" s="653" t="s">
        <v>612</v>
      </c>
      <c r="BH4" s="653" t="s">
        <v>613</v>
      </c>
      <c r="BI4" s="654" t="s">
        <v>614</v>
      </c>
      <c r="BJ4" s="655" t="s">
        <v>611</v>
      </c>
      <c r="BK4" s="653" t="s">
        <v>612</v>
      </c>
      <c r="BL4" s="654" t="s">
        <v>615</v>
      </c>
      <c r="BM4" s="655" t="s">
        <v>611</v>
      </c>
      <c r="BN4" s="653" t="s">
        <v>612</v>
      </c>
      <c r="BO4" s="654" t="s">
        <v>615</v>
      </c>
      <c r="BP4" s="655" t="s">
        <v>611</v>
      </c>
      <c r="BQ4" s="653" t="s">
        <v>612</v>
      </c>
      <c r="BR4" s="656" t="s">
        <v>615</v>
      </c>
      <c r="BS4" s="637"/>
      <c r="BT4" s="637"/>
      <c r="BU4" s="637"/>
      <c r="BV4" s="637"/>
      <c r="BW4" s="652" t="s">
        <v>611</v>
      </c>
      <c r="BX4" s="653" t="s">
        <v>612</v>
      </c>
      <c r="BY4" s="653" t="s">
        <v>613</v>
      </c>
      <c r="BZ4" s="654" t="s">
        <v>614</v>
      </c>
      <c r="CA4" s="655" t="s">
        <v>611</v>
      </c>
      <c r="CB4" s="653" t="s">
        <v>612</v>
      </c>
      <c r="CC4" s="653" t="s">
        <v>613</v>
      </c>
      <c r="CD4" s="654" t="s">
        <v>614</v>
      </c>
      <c r="CE4" s="655" t="s">
        <v>611</v>
      </c>
      <c r="CF4" s="653" t="s">
        <v>612</v>
      </c>
      <c r="CG4" s="653" t="s">
        <v>613</v>
      </c>
      <c r="CH4" s="656" t="s">
        <v>614</v>
      </c>
    </row>
    <row r="5" spans="2:86" ht="18" customHeight="1">
      <c r="B5" s="274" t="s">
        <v>0</v>
      </c>
      <c r="C5" s="274"/>
      <c r="D5" s="609"/>
      <c r="E5" s="119" t="s">
        <v>293</v>
      </c>
      <c r="F5" s="120"/>
      <c r="G5" s="120"/>
      <c r="H5" s="120"/>
      <c r="I5" s="120"/>
      <c r="J5" s="130"/>
      <c r="K5" s="413" t="s">
        <v>1</v>
      </c>
      <c r="L5" s="309"/>
      <c r="M5" s="309"/>
      <c r="N5" s="288" t="s">
        <v>295</v>
      </c>
      <c r="O5" s="288"/>
      <c r="P5" s="288"/>
      <c r="Q5" s="288"/>
      <c r="R5" s="288"/>
      <c r="S5" s="288"/>
      <c r="T5" s="118" t="s">
        <v>376</v>
      </c>
      <c r="U5" s="118"/>
      <c r="V5" s="118"/>
      <c r="W5" s="118"/>
      <c r="X5" s="118"/>
      <c r="Y5" s="109" t="s">
        <v>334</v>
      </c>
      <c r="Z5" s="109"/>
      <c r="AA5" s="109"/>
      <c r="AB5" s="109"/>
      <c r="AC5" s="109"/>
      <c r="AD5" s="109"/>
      <c r="AE5" s="109"/>
      <c r="AF5" s="109"/>
      <c r="AG5" s="578"/>
      <c r="AH5" s="611"/>
      <c r="AI5" s="611"/>
      <c r="AJ5" s="579"/>
      <c r="AK5" s="657"/>
      <c r="AL5" s="658"/>
      <c r="AM5" s="658"/>
      <c r="AN5" s="658"/>
      <c r="AO5" s="659"/>
      <c r="AQ5" s="651" t="s">
        <v>616</v>
      </c>
      <c r="AU5" s="631"/>
      <c r="AV5" s="660">
        <f>N7</f>
        <v>4</v>
      </c>
      <c r="AW5" s="661">
        <f>R7</f>
        <v>10.4</v>
      </c>
      <c r="AX5" s="662">
        <f>+Y32</f>
        <v>0</v>
      </c>
      <c r="AY5" s="662">
        <f>+Z32</f>
        <v>0</v>
      </c>
      <c r="AZ5" s="662">
        <f>+AA32</f>
        <v>0</v>
      </c>
      <c r="BA5" s="662">
        <f t="shared" ref="BA5" si="0">+AB32</f>
        <v>1</v>
      </c>
      <c r="BB5" s="662">
        <f>+AC32</f>
        <v>0</v>
      </c>
      <c r="BC5" s="662">
        <f t="shared" ref="BC5:BI5" si="1">+AD32</f>
        <v>0</v>
      </c>
      <c r="BD5" s="662">
        <f t="shared" si="1"/>
        <v>0</v>
      </c>
      <c r="BE5" s="662">
        <f t="shared" si="1"/>
        <v>0</v>
      </c>
      <c r="BF5" s="662">
        <f t="shared" si="1"/>
        <v>0</v>
      </c>
      <c r="BG5" s="662">
        <f t="shared" si="1"/>
        <v>0</v>
      </c>
      <c r="BH5" s="662">
        <f t="shared" si="1"/>
        <v>0</v>
      </c>
      <c r="BI5" s="662">
        <f t="shared" si="1"/>
        <v>0</v>
      </c>
      <c r="BJ5" s="662">
        <f>IF(Y35="",0,Y35)</f>
        <v>0</v>
      </c>
      <c r="BK5" s="662">
        <f>IF(Z35="",0,Z35)</f>
        <v>0</v>
      </c>
      <c r="BL5" s="662">
        <f>IF(AA35="",0,AA35)</f>
        <v>1</v>
      </c>
      <c r="BM5" s="662">
        <f>+AC35</f>
        <v>0</v>
      </c>
      <c r="BN5" s="662">
        <f t="shared" ref="BN5:BO5" si="2">+AD35</f>
        <v>0</v>
      </c>
      <c r="BO5" s="662">
        <f t="shared" si="2"/>
        <v>0</v>
      </c>
      <c r="BP5" s="662">
        <f>+AG35</f>
        <v>0</v>
      </c>
      <c r="BQ5" s="662">
        <f>+AH35</f>
        <v>0</v>
      </c>
      <c r="BR5" s="662">
        <f>+AI35</f>
        <v>0</v>
      </c>
      <c r="BS5" s="651" t="str">
        <f>+Y36</f>
        <v>Ⅱ</v>
      </c>
      <c r="BT5" s="651" t="str">
        <f>+AC36</f>
        <v>Ⅰ</v>
      </c>
      <c r="BU5" s="651" t="str">
        <f>+AG36</f>
        <v>Ⅰ</v>
      </c>
      <c r="BV5" s="651" t="str">
        <f>+Y37</f>
        <v>Ⅱ</v>
      </c>
      <c r="BW5" s="663" t="str">
        <f>IF(Y32&gt;0,R7,"")</f>
        <v/>
      </c>
      <c r="BX5" s="664" t="str">
        <f>IF(Z32&gt;0,"",IF(AA32&gt;0,R7,""))</f>
        <v/>
      </c>
      <c r="BY5" s="664" t="str">
        <f>IF(Y32+Z32&gt;0,"",IF(AA32&gt;0,R7,""))</f>
        <v/>
      </c>
      <c r="BZ5" s="664">
        <f>IF(Y32+Z32+AA32&gt;0,"",IF(AB32&gt;0,R7,""))</f>
        <v>10.4</v>
      </c>
      <c r="CA5" s="665">
        <f t="shared" ref="CA5:CH5" si="3">+AC31</f>
        <v>0</v>
      </c>
      <c r="CB5" s="665">
        <f t="shared" si="3"/>
        <v>0</v>
      </c>
      <c r="CC5" s="665">
        <f t="shared" si="3"/>
        <v>0</v>
      </c>
      <c r="CD5" s="665">
        <f t="shared" si="3"/>
        <v>0</v>
      </c>
      <c r="CE5" s="665">
        <f t="shared" si="3"/>
        <v>0</v>
      </c>
      <c r="CF5" s="665">
        <f t="shared" si="3"/>
        <v>0</v>
      </c>
      <c r="CG5" s="665">
        <f t="shared" si="3"/>
        <v>0</v>
      </c>
      <c r="CH5" s="665">
        <f t="shared" si="3"/>
        <v>0</v>
      </c>
    </row>
    <row r="6" spans="2:86" ht="12" customHeight="1">
      <c r="B6" s="666" t="s">
        <v>617</v>
      </c>
      <c r="C6" s="667"/>
      <c r="D6" s="668"/>
      <c r="E6" s="669"/>
      <c r="F6" s="669"/>
      <c r="G6" s="669"/>
      <c r="H6" s="669"/>
      <c r="I6" s="669"/>
      <c r="J6" s="670"/>
      <c r="K6" s="671" t="s">
        <v>618</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2:86" ht="12" customHeight="1">
      <c r="B7" s="390"/>
      <c r="C7" s="674"/>
      <c r="D7" s="669"/>
      <c r="E7" s="669"/>
      <c r="F7" s="669"/>
      <c r="G7" s="669"/>
      <c r="H7" s="669"/>
      <c r="I7" s="669"/>
      <c r="J7" s="670"/>
      <c r="K7" s="675" t="s">
        <v>619</v>
      </c>
      <c r="L7" s="676"/>
      <c r="M7" s="677"/>
      <c r="N7" s="678">
        <v>4</v>
      </c>
      <c r="O7" s="679"/>
      <c r="P7" s="675" t="s">
        <v>620</v>
      </c>
      <c r="Q7" s="677"/>
      <c r="R7" s="680">
        <v>10.4</v>
      </c>
      <c r="S7" s="681"/>
      <c r="T7" s="682"/>
      <c r="U7" s="683" t="s">
        <v>621</v>
      </c>
      <c r="V7" s="684"/>
      <c r="W7" s="683" t="s">
        <v>622</v>
      </c>
      <c r="X7" s="684"/>
      <c r="Y7" s="677" t="s">
        <v>623</v>
      </c>
      <c r="Z7" s="685"/>
      <c r="AA7" s="685"/>
      <c r="AB7" s="685"/>
      <c r="AC7" s="683" t="s">
        <v>624</v>
      </c>
      <c r="AD7" s="686"/>
      <c r="AE7" s="686"/>
      <c r="AF7" s="686"/>
      <c r="AG7" s="686"/>
      <c r="AH7" s="686"/>
      <c r="AI7" s="686"/>
      <c r="AJ7" s="684"/>
      <c r="AK7" s="683" t="s">
        <v>625</v>
      </c>
      <c r="AL7" s="686"/>
      <c r="AM7" s="686"/>
      <c r="AN7" s="687"/>
      <c r="AO7" s="688"/>
      <c r="AP7" s="2"/>
      <c r="AW7" s="689"/>
    </row>
    <row r="8" spans="2:86" ht="12" customHeight="1">
      <c r="B8" s="390"/>
      <c r="C8" s="674"/>
      <c r="D8" s="669"/>
      <c r="E8" s="669"/>
      <c r="F8" s="669"/>
      <c r="G8" s="669"/>
      <c r="H8" s="669"/>
      <c r="I8" s="669"/>
      <c r="J8" s="670"/>
      <c r="K8" s="685" t="s">
        <v>626</v>
      </c>
      <c r="L8" s="685" t="s">
        <v>387</v>
      </c>
      <c r="M8" s="685"/>
      <c r="N8" s="685" t="s">
        <v>388</v>
      </c>
      <c r="O8" s="685"/>
      <c r="P8" s="685" t="s">
        <v>627</v>
      </c>
      <c r="Q8" s="685"/>
      <c r="R8" s="685" t="s">
        <v>499</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2:86" ht="12" customHeight="1">
      <c r="B9" s="390"/>
      <c r="C9" s="674"/>
      <c r="D9" s="669"/>
      <c r="E9" s="669"/>
      <c r="F9" s="669"/>
      <c r="G9" s="669"/>
      <c r="H9" s="669"/>
      <c r="I9" s="669"/>
      <c r="J9" s="670"/>
      <c r="K9" s="685"/>
      <c r="L9" s="685"/>
      <c r="M9" s="685"/>
      <c r="N9" s="685"/>
      <c r="O9" s="685"/>
      <c r="P9" s="685"/>
      <c r="Q9" s="685"/>
      <c r="R9" s="685"/>
      <c r="S9" s="685"/>
      <c r="T9" s="685"/>
      <c r="U9" s="690"/>
      <c r="V9" s="691"/>
      <c r="W9" s="690"/>
      <c r="X9" s="691"/>
      <c r="Y9" s="677" t="s">
        <v>628</v>
      </c>
      <c r="Z9" s="685"/>
      <c r="AA9" s="685"/>
      <c r="AB9" s="685"/>
      <c r="AC9" s="685" t="s">
        <v>629</v>
      </c>
      <c r="AD9" s="685"/>
      <c r="AE9" s="685"/>
      <c r="AF9" s="685"/>
      <c r="AG9" s="685" t="s">
        <v>630</v>
      </c>
      <c r="AH9" s="685"/>
      <c r="AI9" s="685"/>
      <c r="AJ9" s="685"/>
      <c r="AK9" s="690"/>
      <c r="AL9" s="695"/>
      <c r="AM9" s="695"/>
      <c r="AN9" s="696"/>
      <c r="AO9" s="697"/>
      <c r="AP9" s="2"/>
    </row>
    <row r="10" spans="2:86" ht="12" customHeight="1">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345</v>
      </c>
      <c r="Z10" s="699" t="s">
        <v>344</v>
      </c>
      <c r="AA10" s="699" t="s">
        <v>631</v>
      </c>
      <c r="AB10" s="699" t="s">
        <v>632</v>
      </c>
      <c r="AC10" s="699" t="s">
        <v>345</v>
      </c>
      <c r="AD10" s="699" t="s">
        <v>344</v>
      </c>
      <c r="AE10" s="699" t="s">
        <v>631</v>
      </c>
      <c r="AF10" s="699" t="s">
        <v>632</v>
      </c>
      <c r="AG10" s="699" t="s">
        <v>345</v>
      </c>
      <c r="AH10" s="699" t="s">
        <v>344</v>
      </c>
      <c r="AI10" s="699" t="s">
        <v>631</v>
      </c>
      <c r="AJ10" s="699" t="s">
        <v>632</v>
      </c>
      <c r="AK10" s="692"/>
      <c r="AL10" s="693"/>
      <c r="AM10" s="693"/>
      <c r="AN10" s="700"/>
      <c r="AO10" s="701"/>
      <c r="AP10" s="2"/>
    </row>
    <row r="11" spans="2:86" ht="12" customHeight="1">
      <c r="B11" s="390"/>
      <c r="C11" s="674"/>
      <c r="D11" s="669"/>
      <c r="E11" s="669"/>
      <c r="F11" s="669"/>
      <c r="G11" s="669"/>
      <c r="H11" s="669"/>
      <c r="I11" s="669"/>
      <c r="J11" s="670"/>
      <c r="K11" s="702">
        <v>1</v>
      </c>
      <c r="L11" s="703" t="s">
        <v>402</v>
      </c>
      <c r="M11" s="704"/>
      <c r="N11" s="703" t="s">
        <v>424</v>
      </c>
      <c r="O11" s="704"/>
      <c r="P11" s="703" t="s">
        <v>425</v>
      </c>
      <c r="Q11" s="704"/>
      <c r="R11" s="705" t="s">
        <v>426</v>
      </c>
      <c r="S11" s="705"/>
      <c r="T11" s="705"/>
      <c r="U11" s="703" t="s">
        <v>318</v>
      </c>
      <c r="V11" s="704"/>
      <c r="W11" s="703" t="s">
        <v>291</v>
      </c>
      <c r="X11" s="706"/>
      <c r="Y11" s="707"/>
      <c r="Z11" s="707"/>
      <c r="AA11" s="707"/>
      <c r="AB11" s="707" t="s">
        <v>658</v>
      </c>
      <c r="AC11" s="708"/>
      <c r="AD11" s="708"/>
      <c r="AE11" s="708"/>
      <c r="AF11" s="708"/>
      <c r="AG11" s="708"/>
      <c r="AH11" s="708"/>
      <c r="AI11" s="708"/>
      <c r="AJ11" s="708"/>
      <c r="AK11" s="709" t="s">
        <v>660</v>
      </c>
      <c r="AL11" s="710"/>
      <c r="AM11" s="710"/>
      <c r="AN11" s="711"/>
      <c r="AO11" s="712"/>
      <c r="AP11" s="2"/>
      <c r="AQ11" s="713">
        <f>IF(P11="外力",1,IF(P11="材質劣化",2,IF(P11="漏水",3,4)))</f>
        <v>1</v>
      </c>
    </row>
    <row r="12" spans="2:86" ht="12" customHeight="1">
      <c r="B12" s="390"/>
      <c r="C12" s="674"/>
      <c r="D12" s="669"/>
      <c r="E12" s="669"/>
      <c r="F12" s="669"/>
      <c r="G12" s="669"/>
      <c r="H12" s="669"/>
      <c r="I12" s="669"/>
      <c r="J12" s="670"/>
      <c r="K12" s="702">
        <v>2</v>
      </c>
      <c r="L12" s="703" t="s">
        <v>402</v>
      </c>
      <c r="M12" s="704"/>
      <c r="N12" s="703" t="s">
        <v>429</v>
      </c>
      <c r="O12" s="704"/>
      <c r="P12" s="703" t="s">
        <v>404</v>
      </c>
      <c r="Q12" s="704"/>
      <c r="R12" s="705" t="s">
        <v>405</v>
      </c>
      <c r="S12" s="705"/>
      <c r="T12" s="705"/>
      <c r="U12" s="703" t="s">
        <v>318</v>
      </c>
      <c r="V12" s="704"/>
      <c r="W12" s="703" t="s">
        <v>291</v>
      </c>
      <c r="X12" s="706"/>
      <c r="Y12" s="707"/>
      <c r="Z12" s="707"/>
      <c r="AA12" s="707"/>
      <c r="AB12" s="707"/>
      <c r="AC12" s="708"/>
      <c r="AD12" s="708"/>
      <c r="AE12" s="708"/>
      <c r="AF12" s="708"/>
      <c r="AG12" s="708"/>
      <c r="AH12" s="708"/>
      <c r="AI12" s="708"/>
      <c r="AJ12" s="708"/>
      <c r="AK12" s="709" t="s">
        <v>661</v>
      </c>
      <c r="AL12" s="710"/>
      <c r="AM12" s="710"/>
      <c r="AN12" s="711"/>
      <c r="AO12" s="712"/>
      <c r="AP12" s="2"/>
      <c r="AQ12" s="713">
        <f t="shared" ref="AQ12:AQ30" si="4">IF(P12="外力",1,IF(P12="材質劣化",2,IF(P12="漏水",3,4)))</f>
        <v>2</v>
      </c>
    </row>
    <row r="13" spans="2:86" ht="12" customHeight="1">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4"/>
        <v>4</v>
      </c>
    </row>
    <row r="14" spans="2:86" ht="12" customHeight="1">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row>
    <row r="15" spans="2:86" ht="12" customHeight="1">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row>
    <row r="16" spans="2:86" ht="12" customHeight="1">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row>
    <row r="17" spans="1:111" s="630" customFormat="1" ht="12" customHeight="1">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633</v>
      </c>
      <c r="L31" s="685" t="s">
        <v>634</v>
      </c>
      <c r="M31" s="685"/>
      <c r="N31" s="685"/>
      <c r="O31" s="685"/>
      <c r="P31" s="685"/>
      <c r="Q31" s="685"/>
      <c r="R31" s="685"/>
      <c r="S31" s="685"/>
      <c r="T31" s="685"/>
      <c r="U31" s="685"/>
      <c r="V31" s="685"/>
      <c r="W31" s="685"/>
      <c r="X31" s="685"/>
      <c r="Y31" s="675" t="s">
        <v>635</v>
      </c>
      <c r="Z31" s="676"/>
      <c r="AA31" s="676"/>
      <c r="AB31" s="677"/>
      <c r="AC31" s="714">
        <f t="shared" ref="AC31:AJ31" si="5">SUM(AC11:AC30)</f>
        <v>0</v>
      </c>
      <c r="AD31" s="714">
        <f t="shared" si="5"/>
        <v>0</v>
      </c>
      <c r="AE31" s="714">
        <f t="shared" si="5"/>
        <v>0</v>
      </c>
      <c r="AF31" s="714">
        <f t="shared" si="5"/>
        <v>0</v>
      </c>
      <c r="AG31" s="714">
        <f t="shared" si="5"/>
        <v>0</v>
      </c>
      <c r="AH31" s="714">
        <f t="shared" si="5"/>
        <v>0</v>
      </c>
      <c r="AI31" s="714">
        <f t="shared" si="5"/>
        <v>0</v>
      </c>
      <c r="AJ31" s="714">
        <f t="shared" si="5"/>
        <v>0</v>
      </c>
      <c r="AK31" s="675" t="s">
        <v>636</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637</v>
      </c>
      <c r="M32" s="685"/>
      <c r="N32" s="685"/>
      <c r="O32" s="685" t="s">
        <v>638</v>
      </c>
      <c r="P32" s="685"/>
      <c r="Q32" s="685"/>
      <c r="R32" s="685"/>
      <c r="S32" s="685"/>
      <c r="T32" s="685"/>
      <c r="U32" s="685"/>
      <c r="V32" s="685"/>
      <c r="W32" s="685"/>
      <c r="X32" s="685"/>
      <c r="Y32" s="715">
        <f>COUNTIF(Y11:Y30,"〇")</f>
        <v>0</v>
      </c>
      <c r="Z32" s="715">
        <f>COUNTIF(Z11:Z30,"〇")</f>
        <v>0</v>
      </c>
      <c r="AA32" s="715">
        <f>COUNTIF(AA11:AA30,"〇")</f>
        <v>0</v>
      </c>
      <c r="AB32" s="715">
        <f>COUNTIF(AB11:AB30,"〇")</f>
        <v>1</v>
      </c>
      <c r="AC32" s="715">
        <f t="shared" ref="AC32:AJ32" si="6">COUNT(AC11:AC30)</f>
        <v>0</v>
      </c>
      <c r="AD32" s="715">
        <f t="shared" si="6"/>
        <v>0</v>
      </c>
      <c r="AE32" s="715">
        <f t="shared" si="6"/>
        <v>0</v>
      </c>
      <c r="AF32" s="715">
        <f t="shared" si="6"/>
        <v>0</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390"/>
      <c r="C33" s="674"/>
      <c r="D33" s="669"/>
      <c r="E33" s="669"/>
      <c r="F33" s="669"/>
      <c r="G33" s="669"/>
      <c r="H33" s="669"/>
      <c r="I33" s="669"/>
      <c r="J33" s="670"/>
      <c r="K33" s="685"/>
      <c r="L33" s="685"/>
      <c r="M33" s="685"/>
      <c r="N33" s="685"/>
      <c r="O33" s="685" t="s">
        <v>639</v>
      </c>
      <c r="P33" s="685"/>
      <c r="Q33" s="685"/>
      <c r="R33" s="685"/>
      <c r="S33" s="685"/>
      <c r="T33" s="685"/>
      <c r="U33" s="685"/>
      <c r="V33" s="685"/>
      <c r="W33" s="685"/>
      <c r="X33" s="685"/>
      <c r="Y33" s="719" t="str">
        <f>IF(Y32&gt;0,"Ⅳ",IF(Z32&gt;0,"Ⅲ",IF(AA32&gt;0,"Ⅱa",IF(AB32&gt;0,"Ⅱb","Ⅰ"))))</f>
        <v>Ⅱb</v>
      </c>
      <c r="Z33" s="720"/>
      <c r="AA33" s="720"/>
      <c r="AB33" s="721"/>
      <c r="AC33" s="719" t="str">
        <f>IF(AC32&gt;0,"Ⅳ",IF(AD32&gt;0,"Ⅲ",IF(AE32&gt;0,"Ⅱa",IF(AF32&gt;0,"Ⅱb","Ⅰ"))))</f>
        <v>Ⅰ</v>
      </c>
      <c r="AD33" s="720"/>
      <c r="AE33" s="720"/>
      <c r="AF33" s="721"/>
      <c r="AG33" s="719" t="str">
        <f>IF(AG32&gt;0,"Ⅳ",IF(AH32&gt;0,"Ⅲ",IF(AI32&gt;0,"Ⅱa",IF(AJ32&gt;0,"Ⅱb","Ⅰ"))))</f>
        <v>Ⅰ</v>
      </c>
      <c r="AH33" s="720"/>
      <c r="AI33" s="720"/>
      <c r="AJ33" s="721"/>
      <c r="AK33" s="722"/>
      <c r="AL33" s="723"/>
      <c r="AM33" s="723"/>
      <c r="AN33" s="723"/>
      <c r="AO33" s="724"/>
      <c r="AP33" s="2"/>
      <c r="AQ33" s="31" t="s">
        <v>611</v>
      </c>
      <c r="AR33" s="31" t="s">
        <v>612</v>
      </c>
      <c r="AS33" s="287" t="s">
        <v>615</v>
      </c>
      <c r="AT33" s="494"/>
    </row>
    <row r="34" spans="2:86" ht="12" customHeight="1">
      <c r="B34" s="390"/>
      <c r="C34" s="674"/>
      <c r="D34" s="669"/>
      <c r="E34" s="669"/>
      <c r="F34" s="669"/>
      <c r="G34" s="669"/>
      <c r="H34" s="669"/>
      <c r="I34" s="669"/>
      <c r="J34" s="670"/>
      <c r="K34" s="685"/>
      <c r="L34" s="685" t="s">
        <v>640</v>
      </c>
      <c r="M34" s="685"/>
      <c r="N34" s="685"/>
      <c r="O34" s="685" t="s">
        <v>641</v>
      </c>
      <c r="P34" s="685"/>
      <c r="Q34" s="685"/>
      <c r="R34" s="685"/>
      <c r="S34" s="685"/>
      <c r="T34" s="685"/>
      <c r="U34" s="685"/>
      <c r="V34" s="685"/>
      <c r="W34" s="685"/>
      <c r="X34" s="685"/>
      <c r="Y34" s="445" t="s">
        <v>345</v>
      </c>
      <c r="Z34" s="445" t="s">
        <v>344</v>
      </c>
      <c r="AA34" s="725" t="s">
        <v>343</v>
      </c>
      <c r="AB34" s="725"/>
      <c r="AC34" s="445" t="s">
        <v>345</v>
      </c>
      <c r="AD34" s="445" t="s">
        <v>344</v>
      </c>
      <c r="AE34" s="725" t="s">
        <v>343</v>
      </c>
      <c r="AF34" s="725"/>
      <c r="AG34" s="445" t="s">
        <v>345</v>
      </c>
      <c r="AH34" s="445" t="s">
        <v>344</v>
      </c>
      <c r="AI34" s="725" t="s">
        <v>343</v>
      </c>
      <c r="AJ34" s="725"/>
      <c r="AK34" s="722"/>
      <c r="AL34" s="723"/>
      <c r="AM34" s="723"/>
      <c r="AN34" s="723"/>
      <c r="AO34" s="724"/>
      <c r="AP34" s="2"/>
      <c r="AQ34" s="726">
        <f>+Y32+Z32</f>
        <v>0</v>
      </c>
      <c r="AR34" s="727"/>
      <c r="AS34" s="726">
        <f>+AA32+AB32</f>
        <v>1</v>
      </c>
      <c r="AT34" s="727"/>
    </row>
    <row r="35" spans="2:86" ht="12" customHeight="1">
      <c r="B35" s="390"/>
      <c r="C35" s="674"/>
      <c r="D35" s="669"/>
      <c r="E35" s="669"/>
      <c r="F35" s="669"/>
      <c r="G35" s="669"/>
      <c r="H35" s="669"/>
      <c r="I35" s="669"/>
      <c r="J35" s="670"/>
      <c r="K35" s="685"/>
      <c r="L35" s="685"/>
      <c r="M35" s="685"/>
      <c r="N35" s="685"/>
      <c r="O35" s="685" t="s">
        <v>642</v>
      </c>
      <c r="P35" s="685"/>
      <c r="Q35" s="685"/>
      <c r="R35" s="685"/>
      <c r="S35" s="685"/>
      <c r="T35" s="685"/>
      <c r="U35" s="685"/>
      <c r="V35" s="685"/>
      <c r="W35" s="685"/>
      <c r="X35" s="685"/>
      <c r="Y35" s="715" t="str">
        <f>IF(Y32=0,"",1)</f>
        <v/>
      </c>
      <c r="Z35" s="715" t="str">
        <f>IF(Y32=1,"",IF(Z32&gt;0,1,""))</f>
        <v/>
      </c>
      <c r="AA35" s="719">
        <f>IF(AQ34&gt;=1,"",IF(AS34&gt;0,1,""))</f>
        <v>1</v>
      </c>
      <c r="AB35" s="721"/>
      <c r="AC35" s="715">
        <f>+AC32</f>
        <v>0</v>
      </c>
      <c r="AD35" s="715">
        <f>AD32</f>
        <v>0</v>
      </c>
      <c r="AE35" s="719">
        <f>AE32+AF32</f>
        <v>0</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1</v>
      </c>
      <c r="AT35" s="729"/>
    </row>
    <row r="36" spans="2:86" ht="12" customHeight="1">
      <c r="B36" s="390"/>
      <c r="C36" s="674"/>
      <c r="D36" s="669"/>
      <c r="E36" s="669"/>
      <c r="F36" s="669"/>
      <c r="G36" s="669"/>
      <c r="H36" s="669"/>
      <c r="I36" s="669"/>
      <c r="J36" s="670"/>
      <c r="K36" s="685"/>
      <c r="L36" s="685"/>
      <c r="M36" s="685"/>
      <c r="N36" s="685"/>
      <c r="O36" s="685" t="s">
        <v>643</v>
      </c>
      <c r="P36" s="685"/>
      <c r="Q36" s="685"/>
      <c r="R36" s="685"/>
      <c r="S36" s="685"/>
      <c r="T36" s="685"/>
      <c r="U36" s="685"/>
      <c r="V36" s="685"/>
      <c r="W36" s="685"/>
      <c r="X36" s="685"/>
      <c r="Y36" s="719" t="str">
        <f>IF(Y35&lt;&gt;"","Ⅳ",IF(Z35&lt;&gt;"","Ⅲ",IF(AA35&lt;&gt;"","Ⅱ","Ⅰ")))</f>
        <v>Ⅱ</v>
      </c>
      <c r="Z36" s="720"/>
      <c r="AA36" s="720"/>
      <c r="AB36" s="721"/>
      <c r="AC36" s="719" t="str">
        <f>IF(AC35&gt;=1,"Ⅳ",IF(AD35&gt;=1,"Ⅲ",IF(AE35&gt;=1,"Ⅱ","Ⅰ")))</f>
        <v>Ⅰ</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Ⅱ</v>
      </c>
      <c r="AR36" s="730"/>
      <c r="AS36" s="730"/>
      <c r="AT36" s="730"/>
    </row>
    <row r="37" spans="2:86" ht="12" customHeight="1">
      <c r="B37" s="390"/>
      <c r="C37" s="674"/>
      <c r="D37" s="669"/>
      <c r="E37" s="669"/>
      <c r="F37" s="669"/>
      <c r="G37" s="669"/>
      <c r="H37" s="669"/>
      <c r="I37" s="669"/>
      <c r="J37" s="670"/>
      <c r="K37" s="685"/>
      <c r="L37" s="685"/>
      <c r="M37" s="685"/>
      <c r="N37" s="685"/>
      <c r="O37" s="685" t="s">
        <v>644</v>
      </c>
      <c r="P37" s="685"/>
      <c r="Q37" s="685"/>
      <c r="R37" s="685"/>
      <c r="S37" s="685"/>
      <c r="T37" s="685"/>
      <c r="U37" s="685"/>
      <c r="V37" s="685"/>
      <c r="W37" s="685"/>
      <c r="X37" s="685"/>
      <c r="Y37" s="719" t="str">
        <f>IF(COUNTIF(Y36:AJ36,"Ⅳ")&gt;0,"Ⅳ",IF(COUNTIF(Y36:AJ36,"Ⅲ")&gt;0,"Ⅲ",IF(COUNTIF(Y36:AJ36,"Ⅱ")&gt;0,"Ⅱ","Ⅰ")))</f>
        <v>Ⅱ</v>
      </c>
      <c r="Z37" s="720"/>
      <c r="AA37" s="720"/>
      <c r="AB37" s="720"/>
      <c r="AC37" s="720"/>
      <c r="AD37" s="720"/>
      <c r="AE37" s="720"/>
      <c r="AF37" s="720"/>
      <c r="AG37" s="720"/>
      <c r="AH37" s="720"/>
      <c r="AI37" s="720"/>
      <c r="AJ37" s="721"/>
      <c r="AK37" s="731"/>
      <c r="AL37" s="732"/>
      <c r="AM37" s="732"/>
      <c r="AN37" s="732"/>
      <c r="AO37" s="733"/>
      <c r="AP37" s="2"/>
    </row>
    <row r="38" spans="2:86" ht="14.25" customHeight="1">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2:86" ht="14.25" customHeight="1">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2:86" ht="12" customHeight="1">
      <c r="B40" s="390"/>
      <c r="C40" s="674"/>
      <c r="D40" s="669"/>
      <c r="E40" s="669"/>
      <c r="F40" s="669"/>
      <c r="G40" s="669"/>
      <c r="H40" s="669"/>
      <c r="I40" s="669"/>
      <c r="J40" s="670"/>
      <c r="K40" s="735" t="s">
        <v>645</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row>
    <row r="41" spans="2:86" ht="12" customHeight="1">
      <c r="B41" s="390"/>
      <c r="C41" s="674"/>
      <c r="D41" s="669"/>
      <c r="E41" s="669"/>
      <c r="F41" s="669"/>
      <c r="G41" s="669"/>
      <c r="H41" s="669"/>
      <c r="I41" s="669"/>
      <c r="J41" s="670"/>
      <c r="K41" s="736" t="s">
        <v>646</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2:86" ht="12" customHeight="1">
      <c r="B42" s="390"/>
      <c r="C42" s="674"/>
      <c r="D42" s="669"/>
      <c r="E42" s="669"/>
      <c r="F42" s="669"/>
      <c r="G42" s="669"/>
      <c r="H42" s="669"/>
      <c r="I42" s="669"/>
      <c r="J42" s="670"/>
      <c r="K42" s="737" t="s">
        <v>647</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2:86" ht="12" customHeight="1">
      <c r="B43" s="390"/>
      <c r="C43" s="674"/>
      <c r="D43" s="669"/>
      <c r="E43" s="669"/>
      <c r="F43" s="669"/>
      <c r="G43" s="669"/>
      <c r="H43" s="669"/>
      <c r="I43" s="669"/>
      <c r="J43" s="670"/>
      <c r="K43" s="737" t="s">
        <v>648</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2:86" ht="12" customHeight="1">
      <c r="B44" s="390"/>
      <c r="C44" s="674"/>
      <c r="D44" s="669"/>
      <c r="E44" s="669"/>
      <c r="F44" s="669"/>
      <c r="G44" s="669"/>
      <c r="H44" s="669"/>
      <c r="I44" s="669"/>
      <c r="J44" s="670"/>
      <c r="K44" s="740" t="s">
        <v>649</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2:86"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2:86" s="602" customFormat="1" ht="12" customHeight="1">
      <c r="B46" s="2" t="s">
        <v>650</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2:86" ht="12" customHeight="1">
      <c r="B47" s="2" t="s">
        <v>651</v>
      </c>
    </row>
    <row r="48" spans="2:86" ht="12" customHeight="1">
      <c r="B48" s="2" t="s">
        <v>652</v>
      </c>
    </row>
    <row r="49" spans="2:2" ht="12" customHeight="1">
      <c r="B49" s="2" t="s">
        <v>653</v>
      </c>
    </row>
    <row r="50" spans="2:2" ht="12" customHeight="1">
      <c r="B50" s="2" t="s">
        <v>654</v>
      </c>
    </row>
    <row r="51" spans="2:2" ht="12" customHeight="1">
      <c r="B51" s="2" t="s">
        <v>655</v>
      </c>
    </row>
    <row r="52" spans="2:2">
      <c r="B52" s="2" t="s">
        <v>656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22" priority="4">
      <formula>$AQ11=2</formula>
    </cfRule>
  </conditionalFormatting>
  <conditionalFormatting sqref="Y11:AF30">
    <cfRule type="expression" dxfId="121" priority="3">
      <formula>$AQ11=3</formula>
    </cfRule>
  </conditionalFormatting>
  <conditionalFormatting sqref="Y11:AJ30">
    <cfRule type="expression" dxfId="120" priority="1">
      <formula>$AQ11=4</formula>
    </cfRule>
  </conditionalFormatting>
  <conditionalFormatting sqref="AC11:AJ30">
    <cfRule type="expression" dxfId="119" priority="2">
      <formula>$AQ11=1</formula>
    </cfRule>
  </conditionalFormatting>
  <dataValidations count="2">
    <dataValidation type="list" allowBlank="1" showInputMessage="1" showErrorMessage="1" sqref="N11:O30 R11:T30" xr:uid="{937A2229-B8EF-4812-83F8-804BF78CDEA7}">
      <formula1>INDIRECT(L11)</formula1>
    </dataValidation>
    <dataValidation type="list" allowBlank="1" showInputMessage="1" showErrorMessage="1" sqref="Y11:AB30" xr:uid="{7A7792C9-4AAA-4187-9183-E6B550941520}">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6DCF9-77C5-412C-8FC4-E6DB314FA818}">
  <dimension ref="A1:DG52"/>
  <sheetViews>
    <sheetView showGridLines="0" showZeros="0" view="pageBreakPreview" zoomScale="90" zoomScaleNormal="100" zoomScaleSheetLayoutView="90" workbookViewId="0">
      <selection activeCell="AY29" sqref="AY29"/>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1:111">
      <c r="AU1" s="631" t="s">
        <v>598</v>
      </c>
      <c r="AV1" s="632" t="s">
        <v>599</v>
      </c>
      <c r="AW1" s="633" t="s">
        <v>600</v>
      </c>
      <c r="AX1" s="634" t="s">
        <v>601</v>
      </c>
      <c r="AY1" s="635"/>
      <c r="AZ1" s="635"/>
      <c r="BA1" s="635"/>
      <c r="BB1" s="635"/>
      <c r="BC1" s="635"/>
      <c r="BD1" s="635"/>
      <c r="BE1" s="635"/>
      <c r="BF1" s="635"/>
      <c r="BG1" s="635"/>
      <c r="BH1" s="635"/>
      <c r="BI1" s="635"/>
      <c r="BJ1" s="635"/>
      <c r="BK1" s="635"/>
      <c r="BL1" s="635"/>
      <c r="BM1" s="635"/>
      <c r="BN1" s="635"/>
      <c r="BO1" s="635"/>
      <c r="BP1" s="635"/>
      <c r="BQ1" s="635"/>
      <c r="BR1" s="636"/>
      <c r="BS1" s="309" t="s">
        <v>602</v>
      </c>
      <c r="BT1" s="637"/>
      <c r="BU1" s="637"/>
      <c r="BV1" s="637"/>
      <c r="BW1" s="638" t="s">
        <v>603</v>
      </c>
      <c r="BX1" s="639"/>
      <c r="BY1" s="639"/>
      <c r="BZ1" s="639"/>
      <c r="CA1" s="639"/>
      <c r="CB1" s="639"/>
      <c r="CC1" s="639"/>
      <c r="CD1" s="639"/>
      <c r="CE1" s="639"/>
      <c r="CF1" s="639"/>
      <c r="CG1" s="639"/>
      <c r="CH1" s="640"/>
    </row>
    <row r="2" spans="1:111" ht="8.25" customHeight="1">
      <c r="AU2" s="631"/>
      <c r="AV2" s="641"/>
      <c r="AW2" s="642"/>
      <c r="AX2" s="643" t="s">
        <v>604</v>
      </c>
      <c r="AY2" s="118"/>
      <c r="AZ2" s="118"/>
      <c r="BA2" s="118"/>
      <c r="BB2" s="118"/>
      <c r="BC2" s="118"/>
      <c r="BD2" s="118"/>
      <c r="BE2" s="118"/>
      <c r="BF2" s="118"/>
      <c r="BG2" s="118"/>
      <c r="BH2" s="118"/>
      <c r="BI2" s="118"/>
      <c r="BJ2" s="118" t="s">
        <v>605</v>
      </c>
      <c r="BK2" s="118"/>
      <c r="BL2" s="118"/>
      <c r="BM2" s="118"/>
      <c r="BN2" s="118"/>
      <c r="BO2" s="118"/>
      <c r="BP2" s="118"/>
      <c r="BQ2" s="118"/>
      <c r="BR2" s="644"/>
      <c r="BS2" s="637"/>
      <c r="BT2" s="637"/>
      <c r="BU2" s="637"/>
      <c r="BV2" s="637"/>
      <c r="BW2" s="645" t="s">
        <v>606</v>
      </c>
      <c r="BX2" s="287"/>
      <c r="BY2" s="287"/>
      <c r="BZ2" s="287"/>
      <c r="CA2" s="118" t="s">
        <v>607</v>
      </c>
      <c r="CB2" s="118"/>
      <c r="CC2" s="118"/>
      <c r="CD2" s="118"/>
      <c r="CE2" s="118"/>
      <c r="CF2" s="118"/>
      <c r="CG2" s="118"/>
      <c r="CH2" s="644"/>
    </row>
    <row r="3" spans="1:111" ht="25.05" customHeight="1">
      <c r="B3" s="408" t="s">
        <v>608</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356</v>
      </c>
      <c r="AY3" s="118"/>
      <c r="AZ3" s="118"/>
      <c r="BA3" s="118"/>
      <c r="BB3" s="118" t="s">
        <v>342</v>
      </c>
      <c r="BC3" s="118"/>
      <c r="BD3" s="118"/>
      <c r="BE3" s="118"/>
      <c r="BF3" s="118" t="s">
        <v>353</v>
      </c>
      <c r="BG3" s="118"/>
      <c r="BH3" s="118"/>
      <c r="BI3" s="118"/>
      <c r="BJ3" s="287" t="s">
        <v>356</v>
      </c>
      <c r="BK3" s="287"/>
      <c r="BL3" s="287"/>
      <c r="BM3" s="287" t="s">
        <v>342</v>
      </c>
      <c r="BN3" s="287"/>
      <c r="BO3" s="287"/>
      <c r="BP3" s="287" t="s">
        <v>353</v>
      </c>
      <c r="BQ3" s="287"/>
      <c r="BR3" s="648"/>
      <c r="BS3" s="309" t="s">
        <v>356</v>
      </c>
      <c r="BT3" s="309" t="s">
        <v>342</v>
      </c>
      <c r="BU3" s="309" t="s">
        <v>353</v>
      </c>
      <c r="BV3" s="309" t="s">
        <v>609</v>
      </c>
      <c r="BW3" s="643" t="s">
        <v>610</v>
      </c>
      <c r="BX3" s="118"/>
      <c r="BY3" s="118"/>
      <c r="BZ3" s="118"/>
      <c r="CA3" s="118" t="s">
        <v>342</v>
      </c>
      <c r="CB3" s="118"/>
      <c r="CC3" s="118"/>
      <c r="CD3" s="118"/>
      <c r="CE3" s="118" t="s">
        <v>353</v>
      </c>
      <c r="CF3" s="118"/>
      <c r="CG3" s="118"/>
      <c r="CH3" s="644"/>
    </row>
    <row r="4" spans="1:111" ht="18" customHeight="1">
      <c r="B4" s="266" t="s">
        <v>8</v>
      </c>
      <c r="C4" s="266"/>
      <c r="D4" s="604"/>
      <c r="E4" s="115" t="s">
        <v>292</v>
      </c>
      <c r="F4" s="116"/>
      <c r="G4" s="116"/>
      <c r="H4" s="116"/>
      <c r="I4" s="116"/>
      <c r="J4" s="117"/>
      <c r="K4" s="141" t="s">
        <v>9</v>
      </c>
      <c r="L4" s="287"/>
      <c r="M4" s="287"/>
      <c r="N4" s="288" t="s">
        <v>294</v>
      </c>
      <c r="O4" s="288"/>
      <c r="P4" s="288"/>
      <c r="Q4" s="288"/>
      <c r="R4" s="288"/>
      <c r="S4" s="288"/>
      <c r="T4" s="118" t="s">
        <v>374</v>
      </c>
      <c r="U4" s="118"/>
      <c r="V4" s="118"/>
      <c r="W4" s="118"/>
      <c r="X4" s="118"/>
      <c r="Y4" s="109" t="s">
        <v>310</v>
      </c>
      <c r="Z4" s="109"/>
      <c r="AA4" s="109"/>
      <c r="AB4" s="109"/>
      <c r="AC4" s="109"/>
      <c r="AD4" s="109"/>
      <c r="AE4" s="109"/>
      <c r="AF4" s="109"/>
      <c r="AG4" s="91" t="s">
        <v>375</v>
      </c>
      <c r="AH4" s="92"/>
      <c r="AI4" s="92"/>
      <c r="AJ4" s="93"/>
      <c r="AK4" s="606">
        <v>44861</v>
      </c>
      <c r="AL4" s="649"/>
      <c r="AM4" s="649"/>
      <c r="AN4" s="649"/>
      <c r="AO4" s="650"/>
      <c r="AQ4" s="651"/>
      <c r="AU4" s="631"/>
      <c r="AV4" s="641"/>
      <c r="AW4" s="642"/>
      <c r="AX4" s="652" t="s">
        <v>611</v>
      </c>
      <c r="AY4" s="653" t="s">
        <v>612</v>
      </c>
      <c r="AZ4" s="653" t="s">
        <v>613</v>
      </c>
      <c r="BA4" s="654" t="s">
        <v>614</v>
      </c>
      <c r="BB4" s="655" t="s">
        <v>611</v>
      </c>
      <c r="BC4" s="653" t="s">
        <v>612</v>
      </c>
      <c r="BD4" s="653" t="s">
        <v>613</v>
      </c>
      <c r="BE4" s="654" t="s">
        <v>614</v>
      </c>
      <c r="BF4" s="655" t="s">
        <v>611</v>
      </c>
      <c r="BG4" s="653" t="s">
        <v>612</v>
      </c>
      <c r="BH4" s="653" t="s">
        <v>613</v>
      </c>
      <c r="BI4" s="654" t="s">
        <v>614</v>
      </c>
      <c r="BJ4" s="655" t="s">
        <v>611</v>
      </c>
      <c r="BK4" s="653" t="s">
        <v>612</v>
      </c>
      <c r="BL4" s="654" t="s">
        <v>615</v>
      </c>
      <c r="BM4" s="655" t="s">
        <v>611</v>
      </c>
      <c r="BN4" s="653" t="s">
        <v>612</v>
      </c>
      <c r="BO4" s="654" t="s">
        <v>615</v>
      </c>
      <c r="BP4" s="655" t="s">
        <v>611</v>
      </c>
      <c r="BQ4" s="653" t="s">
        <v>612</v>
      </c>
      <c r="BR4" s="656" t="s">
        <v>615</v>
      </c>
      <c r="BS4" s="637"/>
      <c r="BT4" s="637"/>
      <c r="BU4" s="637"/>
      <c r="BV4" s="637"/>
      <c r="BW4" s="652" t="s">
        <v>611</v>
      </c>
      <c r="BX4" s="653" t="s">
        <v>612</v>
      </c>
      <c r="BY4" s="653" t="s">
        <v>613</v>
      </c>
      <c r="BZ4" s="654" t="s">
        <v>614</v>
      </c>
      <c r="CA4" s="655" t="s">
        <v>611</v>
      </c>
      <c r="CB4" s="653" t="s">
        <v>612</v>
      </c>
      <c r="CC4" s="653" t="s">
        <v>613</v>
      </c>
      <c r="CD4" s="654" t="s">
        <v>614</v>
      </c>
      <c r="CE4" s="655" t="s">
        <v>611</v>
      </c>
      <c r="CF4" s="653" t="s">
        <v>612</v>
      </c>
      <c r="CG4" s="653" t="s">
        <v>613</v>
      </c>
      <c r="CH4" s="656" t="s">
        <v>614</v>
      </c>
    </row>
    <row r="5" spans="1:111" ht="18" customHeight="1">
      <c r="B5" s="274" t="s">
        <v>0</v>
      </c>
      <c r="C5" s="274"/>
      <c r="D5" s="609"/>
      <c r="E5" s="119" t="s">
        <v>293</v>
      </c>
      <c r="F5" s="120"/>
      <c r="G5" s="120"/>
      <c r="H5" s="120"/>
      <c r="I5" s="120"/>
      <c r="J5" s="130"/>
      <c r="K5" s="413" t="s">
        <v>1</v>
      </c>
      <c r="L5" s="309"/>
      <c r="M5" s="309"/>
      <c r="N5" s="288" t="s">
        <v>295</v>
      </c>
      <c r="O5" s="288"/>
      <c r="P5" s="288"/>
      <c r="Q5" s="288"/>
      <c r="R5" s="288"/>
      <c r="S5" s="288"/>
      <c r="T5" s="118" t="s">
        <v>376</v>
      </c>
      <c r="U5" s="118"/>
      <c r="V5" s="118"/>
      <c r="W5" s="118"/>
      <c r="X5" s="118"/>
      <c r="Y5" s="109" t="s">
        <v>334</v>
      </c>
      <c r="Z5" s="109"/>
      <c r="AA5" s="109"/>
      <c r="AB5" s="109"/>
      <c r="AC5" s="109"/>
      <c r="AD5" s="109"/>
      <c r="AE5" s="109"/>
      <c r="AF5" s="109"/>
      <c r="AG5" s="578"/>
      <c r="AH5" s="611"/>
      <c r="AI5" s="611"/>
      <c r="AJ5" s="579"/>
      <c r="AK5" s="657"/>
      <c r="AL5" s="658"/>
      <c r="AM5" s="658"/>
      <c r="AN5" s="658"/>
      <c r="AO5" s="659"/>
      <c r="AQ5" s="651" t="s">
        <v>616</v>
      </c>
      <c r="AU5" s="631"/>
      <c r="AV5" s="660">
        <f>N7</f>
        <v>5</v>
      </c>
      <c r="AW5" s="661">
        <f>R7</f>
        <v>10.4</v>
      </c>
      <c r="AX5" s="662">
        <f>+Y32</f>
        <v>0</v>
      </c>
      <c r="AY5" s="662">
        <f>+Z32</f>
        <v>0</v>
      </c>
      <c r="AZ5" s="662">
        <f>+AA32</f>
        <v>0</v>
      </c>
      <c r="BA5" s="662">
        <f t="shared" ref="BA5" si="0">+AB32</f>
        <v>0</v>
      </c>
      <c r="BB5" s="662">
        <f>+AC32</f>
        <v>0</v>
      </c>
      <c r="BC5" s="662">
        <f t="shared" ref="BC5:BI5" si="1">+AD32</f>
        <v>0</v>
      </c>
      <c r="BD5" s="662">
        <f t="shared" si="1"/>
        <v>0</v>
      </c>
      <c r="BE5" s="662">
        <f t="shared" si="1"/>
        <v>0</v>
      </c>
      <c r="BF5" s="662">
        <f t="shared" si="1"/>
        <v>0</v>
      </c>
      <c r="BG5" s="662">
        <f t="shared" si="1"/>
        <v>0</v>
      </c>
      <c r="BH5" s="662">
        <f t="shared" si="1"/>
        <v>0</v>
      </c>
      <c r="BI5" s="662">
        <f t="shared" si="1"/>
        <v>0</v>
      </c>
      <c r="BJ5" s="662">
        <f>IF(Y35="",0,Y35)</f>
        <v>0</v>
      </c>
      <c r="BK5" s="662">
        <f>IF(Z35="",0,Z35)</f>
        <v>0</v>
      </c>
      <c r="BL5" s="662">
        <f>IF(AA35="",0,AA35)</f>
        <v>0</v>
      </c>
      <c r="BM5" s="662">
        <f>+AC35</f>
        <v>0</v>
      </c>
      <c r="BN5" s="662">
        <f t="shared" ref="BN5:BO5" si="2">+AD35</f>
        <v>0</v>
      </c>
      <c r="BO5" s="662">
        <f t="shared" si="2"/>
        <v>0</v>
      </c>
      <c r="BP5" s="662">
        <f>+AG35</f>
        <v>0</v>
      </c>
      <c r="BQ5" s="662">
        <f>+AH35</f>
        <v>0</v>
      </c>
      <c r="BR5" s="662">
        <f>+AI35</f>
        <v>0</v>
      </c>
      <c r="BS5" s="651" t="str">
        <f>+Y36</f>
        <v>Ⅰ</v>
      </c>
      <c r="BT5" s="651" t="str">
        <f>+AC36</f>
        <v>Ⅰ</v>
      </c>
      <c r="BU5" s="651" t="str">
        <f>+AG36</f>
        <v>Ⅰ</v>
      </c>
      <c r="BV5" s="651" t="str">
        <f>+Y37</f>
        <v>Ⅰ</v>
      </c>
      <c r="BW5" s="663" t="str">
        <f>IF(Y32&gt;0,R7,"")</f>
        <v/>
      </c>
      <c r="BX5" s="664" t="str">
        <f>IF(Z32&gt;0,"",IF(AA32&gt;0,R7,""))</f>
        <v/>
      </c>
      <c r="BY5" s="664" t="str">
        <f>IF(Y32+Z32&gt;0,"",IF(AA32&gt;0,R7,""))</f>
        <v/>
      </c>
      <c r="BZ5" s="664" t="str">
        <f>IF(Y32+Z32+AA32&gt;0,"",IF(AB32&gt;0,R7,""))</f>
        <v/>
      </c>
      <c r="CA5" s="665">
        <f t="shared" ref="CA5:CH5" si="3">+AC31</f>
        <v>0</v>
      </c>
      <c r="CB5" s="665">
        <f t="shared" si="3"/>
        <v>0</v>
      </c>
      <c r="CC5" s="665">
        <f t="shared" si="3"/>
        <v>0</v>
      </c>
      <c r="CD5" s="665">
        <f t="shared" si="3"/>
        <v>0</v>
      </c>
      <c r="CE5" s="665">
        <f t="shared" si="3"/>
        <v>0</v>
      </c>
      <c r="CF5" s="665">
        <f t="shared" si="3"/>
        <v>0</v>
      </c>
      <c r="CG5" s="665">
        <f t="shared" si="3"/>
        <v>0</v>
      </c>
      <c r="CH5" s="665">
        <f t="shared" si="3"/>
        <v>0</v>
      </c>
    </row>
    <row r="6" spans="1:111" ht="12" customHeight="1">
      <c r="B6" s="666" t="s">
        <v>617</v>
      </c>
      <c r="C6" s="667"/>
      <c r="D6" s="668"/>
      <c r="E6" s="669"/>
      <c r="F6" s="669"/>
      <c r="G6" s="669"/>
      <c r="H6" s="669"/>
      <c r="I6" s="669"/>
      <c r="J6" s="670"/>
      <c r="K6" s="671" t="s">
        <v>618</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1:111" ht="12" customHeight="1">
      <c r="B7" s="390"/>
      <c r="C7" s="674"/>
      <c r="D7" s="669"/>
      <c r="E7" s="669"/>
      <c r="F7" s="669"/>
      <c r="G7" s="669"/>
      <c r="H7" s="669"/>
      <c r="I7" s="669"/>
      <c r="J7" s="670"/>
      <c r="K7" s="675" t="s">
        <v>619</v>
      </c>
      <c r="L7" s="676"/>
      <c r="M7" s="677"/>
      <c r="N7" s="678">
        <v>5</v>
      </c>
      <c r="O7" s="679"/>
      <c r="P7" s="675" t="s">
        <v>620</v>
      </c>
      <c r="Q7" s="677"/>
      <c r="R7" s="680">
        <v>10.4</v>
      </c>
      <c r="S7" s="681"/>
      <c r="T7" s="682"/>
      <c r="U7" s="683" t="s">
        <v>621</v>
      </c>
      <c r="V7" s="684"/>
      <c r="W7" s="683" t="s">
        <v>622</v>
      </c>
      <c r="X7" s="684"/>
      <c r="Y7" s="677" t="s">
        <v>623</v>
      </c>
      <c r="Z7" s="685"/>
      <c r="AA7" s="685"/>
      <c r="AB7" s="685"/>
      <c r="AC7" s="683" t="s">
        <v>624</v>
      </c>
      <c r="AD7" s="686"/>
      <c r="AE7" s="686"/>
      <c r="AF7" s="686"/>
      <c r="AG7" s="686"/>
      <c r="AH7" s="686"/>
      <c r="AI7" s="686"/>
      <c r="AJ7" s="684"/>
      <c r="AK7" s="683" t="s">
        <v>625</v>
      </c>
      <c r="AL7" s="686"/>
      <c r="AM7" s="686"/>
      <c r="AN7" s="687"/>
      <c r="AO7" s="688"/>
      <c r="AP7" s="2"/>
      <c r="AW7" s="689"/>
    </row>
    <row r="8" spans="1:111" ht="12" customHeight="1">
      <c r="B8" s="390"/>
      <c r="C8" s="674"/>
      <c r="D8" s="669"/>
      <c r="E8" s="669"/>
      <c r="F8" s="669"/>
      <c r="G8" s="669"/>
      <c r="H8" s="669"/>
      <c r="I8" s="669"/>
      <c r="J8" s="670"/>
      <c r="K8" s="685" t="s">
        <v>626</v>
      </c>
      <c r="L8" s="685" t="s">
        <v>387</v>
      </c>
      <c r="M8" s="685"/>
      <c r="N8" s="685" t="s">
        <v>388</v>
      </c>
      <c r="O8" s="685"/>
      <c r="P8" s="685" t="s">
        <v>627</v>
      </c>
      <c r="Q8" s="685"/>
      <c r="R8" s="685" t="s">
        <v>499</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1:111" ht="12" customHeight="1">
      <c r="B9" s="390"/>
      <c r="C9" s="674"/>
      <c r="D9" s="669"/>
      <c r="E9" s="669"/>
      <c r="F9" s="669"/>
      <c r="G9" s="669"/>
      <c r="H9" s="669"/>
      <c r="I9" s="669"/>
      <c r="J9" s="670"/>
      <c r="K9" s="685"/>
      <c r="L9" s="685"/>
      <c r="M9" s="685"/>
      <c r="N9" s="685"/>
      <c r="O9" s="685"/>
      <c r="P9" s="685"/>
      <c r="Q9" s="685"/>
      <c r="R9" s="685"/>
      <c r="S9" s="685"/>
      <c r="T9" s="685"/>
      <c r="U9" s="690"/>
      <c r="V9" s="691"/>
      <c r="W9" s="690"/>
      <c r="X9" s="691"/>
      <c r="Y9" s="677" t="s">
        <v>628</v>
      </c>
      <c r="Z9" s="685"/>
      <c r="AA9" s="685"/>
      <c r="AB9" s="685"/>
      <c r="AC9" s="685" t="s">
        <v>629</v>
      </c>
      <c r="AD9" s="685"/>
      <c r="AE9" s="685"/>
      <c r="AF9" s="685"/>
      <c r="AG9" s="685" t="s">
        <v>630</v>
      </c>
      <c r="AH9" s="685"/>
      <c r="AI9" s="685"/>
      <c r="AJ9" s="685"/>
      <c r="AK9" s="690"/>
      <c r="AL9" s="695"/>
      <c r="AM9" s="695"/>
      <c r="AN9" s="696"/>
      <c r="AO9" s="697"/>
      <c r="AP9" s="2"/>
    </row>
    <row r="10" spans="1:111" ht="12" customHeight="1">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345</v>
      </c>
      <c r="Z10" s="699" t="s">
        <v>344</v>
      </c>
      <c r="AA10" s="699" t="s">
        <v>631</v>
      </c>
      <c r="AB10" s="699" t="s">
        <v>632</v>
      </c>
      <c r="AC10" s="699" t="s">
        <v>345</v>
      </c>
      <c r="AD10" s="699" t="s">
        <v>344</v>
      </c>
      <c r="AE10" s="699" t="s">
        <v>631</v>
      </c>
      <c r="AF10" s="699" t="s">
        <v>632</v>
      </c>
      <c r="AG10" s="699" t="s">
        <v>345</v>
      </c>
      <c r="AH10" s="699" t="s">
        <v>344</v>
      </c>
      <c r="AI10" s="699" t="s">
        <v>631</v>
      </c>
      <c r="AJ10" s="699" t="s">
        <v>632</v>
      </c>
      <c r="AK10" s="692"/>
      <c r="AL10" s="693"/>
      <c r="AM10" s="693"/>
      <c r="AN10" s="700"/>
      <c r="AO10" s="701"/>
      <c r="AP10" s="2"/>
    </row>
    <row r="11" spans="1:111" ht="12" customHeight="1">
      <c r="B11" s="390"/>
      <c r="C11" s="674"/>
      <c r="D11" s="669"/>
      <c r="E11" s="669"/>
      <c r="F11" s="669"/>
      <c r="G11" s="669"/>
      <c r="H11" s="669"/>
      <c r="I11" s="669"/>
      <c r="J11" s="670"/>
      <c r="K11" s="702"/>
      <c r="L11" s="703"/>
      <c r="M11" s="704"/>
      <c r="N11" s="703"/>
      <c r="O11" s="704"/>
      <c r="P11" s="703"/>
      <c r="Q11" s="704"/>
      <c r="R11" s="705"/>
      <c r="S11" s="705"/>
      <c r="T11" s="705"/>
      <c r="U11" s="703"/>
      <c r="V11" s="704"/>
      <c r="W11" s="703"/>
      <c r="X11" s="706"/>
      <c r="Y11" s="707"/>
      <c r="Z11" s="707"/>
      <c r="AA11" s="707"/>
      <c r="AB11" s="707"/>
      <c r="AC11" s="708"/>
      <c r="AD11" s="708"/>
      <c r="AE11" s="708"/>
      <c r="AF11" s="708"/>
      <c r="AG11" s="708"/>
      <c r="AH11" s="708"/>
      <c r="AI11" s="708"/>
      <c r="AJ11" s="708"/>
      <c r="AK11" s="709"/>
      <c r="AL11" s="710"/>
      <c r="AM11" s="710"/>
      <c r="AN11" s="711"/>
      <c r="AO11" s="712"/>
      <c r="AP11" s="2"/>
      <c r="AQ11" s="713">
        <f>IF(P11="外力",1,IF(P11="材質劣化",2,IF(P11="漏水",3,4)))</f>
        <v>4</v>
      </c>
    </row>
    <row r="12" spans="1:111" ht="12" customHeight="1">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4">IF(P12="外力",1,IF(P12="材質劣化",2,IF(P12="漏水",3,4)))</f>
        <v>4</v>
      </c>
    </row>
    <row r="13" spans="1:111" s="630" customFormat="1" ht="12" customHeight="1">
      <c r="A13" s="2"/>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4"/>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30" customFormat="1" ht="12" customHeight="1">
      <c r="A14" s="2"/>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30" customFormat="1" ht="12" customHeight="1">
      <c r="A15" s="2"/>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30" customFormat="1" ht="12" customHeight="1">
      <c r="A16" s="2"/>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30" customFormat="1" ht="12" customHeight="1">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633</v>
      </c>
      <c r="L31" s="685" t="s">
        <v>634</v>
      </c>
      <c r="M31" s="685"/>
      <c r="N31" s="685"/>
      <c r="O31" s="685"/>
      <c r="P31" s="685"/>
      <c r="Q31" s="685"/>
      <c r="R31" s="685"/>
      <c r="S31" s="685"/>
      <c r="T31" s="685"/>
      <c r="U31" s="685"/>
      <c r="V31" s="685"/>
      <c r="W31" s="685"/>
      <c r="X31" s="685"/>
      <c r="Y31" s="675" t="s">
        <v>635</v>
      </c>
      <c r="Z31" s="676"/>
      <c r="AA31" s="676"/>
      <c r="AB31" s="677"/>
      <c r="AC31" s="714">
        <f t="shared" ref="AC31:AJ31" si="5">SUM(AC11:AC30)</f>
        <v>0</v>
      </c>
      <c r="AD31" s="714">
        <f t="shared" si="5"/>
        <v>0</v>
      </c>
      <c r="AE31" s="714">
        <f t="shared" si="5"/>
        <v>0</v>
      </c>
      <c r="AF31" s="714">
        <f t="shared" si="5"/>
        <v>0</v>
      </c>
      <c r="AG31" s="714">
        <f t="shared" si="5"/>
        <v>0</v>
      </c>
      <c r="AH31" s="714">
        <f t="shared" si="5"/>
        <v>0</v>
      </c>
      <c r="AI31" s="714">
        <f t="shared" si="5"/>
        <v>0</v>
      </c>
      <c r="AJ31" s="714">
        <f t="shared" si="5"/>
        <v>0</v>
      </c>
      <c r="AK31" s="675" t="s">
        <v>636</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637</v>
      </c>
      <c r="M32" s="685"/>
      <c r="N32" s="685"/>
      <c r="O32" s="685" t="s">
        <v>638</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0</v>
      </c>
      <c r="AE32" s="715">
        <f t="shared" si="6"/>
        <v>0</v>
      </c>
      <c r="AF32" s="715">
        <f t="shared" si="6"/>
        <v>0</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c r="A33" s="2"/>
      <c r="B33" s="390"/>
      <c r="C33" s="674"/>
      <c r="D33" s="669"/>
      <c r="E33" s="669"/>
      <c r="F33" s="669"/>
      <c r="G33" s="669"/>
      <c r="H33" s="669"/>
      <c r="I33" s="669"/>
      <c r="J33" s="670"/>
      <c r="K33" s="685"/>
      <c r="L33" s="685"/>
      <c r="M33" s="685"/>
      <c r="N33" s="685"/>
      <c r="O33" s="685" t="s">
        <v>639</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Ⅰ</v>
      </c>
      <c r="AD33" s="720"/>
      <c r="AE33" s="720"/>
      <c r="AF33" s="721"/>
      <c r="AG33" s="719" t="str">
        <f>IF(AG32&gt;0,"Ⅳ",IF(AH32&gt;0,"Ⅲ",IF(AI32&gt;0,"Ⅱa",IF(AJ32&gt;0,"Ⅱb","Ⅰ"))))</f>
        <v>Ⅰ</v>
      </c>
      <c r="AH33" s="720"/>
      <c r="AI33" s="720"/>
      <c r="AJ33" s="721"/>
      <c r="AK33" s="722"/>
      <c r="AL33" s="723"/>
      <c r="AM33" s="723"/>
      <c r="AN33" s="723"/>
      <c r="AO33" s="724"/>
      <c r="AP33" s="2"/>
      <c r="AQ33" s="31" t="s">
        <v>611</v>
      </c>
      <c r="AR33" s="31" t="s">
        <v>612</v>
      </c>
      <c r="AS33" s="287" t="s">
        <v>615</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c r="A34" s="2"/>
      <c r="B34" s="390"/>
      <c r="C34" s="674"/>
      <c r="D34" s="669"/>
      <c r="E34" s="669"/>
      <c r="F34" s="669"/>
      <c r="G34" s="669"/>
      <c r="H34" s="669"/>
      <c r="I34" s="669"/>
      <c r="J34" s="670"/>
      <c r="K34" s="685"/>
      <c r="L34" s="685" t="s">
        <v>640</v>
      </c>
      <c r="M34" s="685"/>
      <c r="N34" s="685"/>
      <c r="O34" s="685" t="s">
        <v>641</v>
      </c>
      <c r="P34" s="685"/>
      <c r="Q34" s="685"/>
      <c r="R34" s="685"/>
      <c r="S34" s="685"/>
      <c r="T34" s="685"/>
      <c r="U34" s="685"/>
      <c r="V34" s="685"/>
      <c r="W34" s="685"/>
      <c r="X34" s="685"/>
      <c r="Y34" s="445" t="s">
        <v>345</v>
      </c>
      <c r="Z34" s="445" t="s">
        <v>344</v>
      </c>
      <c r="AA34" s="725" t="s">
        <v>343</v>
      </c>
      <c r="AB34" s="725"/>
      <c r="AC34" s="445" t="s">
        <v>345</v>
      </c>
      <c r="AD34" s="445" t="s">
        <v>344</v>
      </c>
      <c r="AE34" s="725" t="s">
        <v>343</v>
      </c>
      <c r="AF34" s="725"/>
      <c r="AG34" s="445" t="s">
        <v>345</v>
      </c>
      <c r="AH34" s="445" t="s">
        <v>344</v>
      </c>
      <c r="AI34" s="725" t="s">
        <v>343</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c r="A35" s="2"/>
      <c r="B35" s="390"/>
      <c r="C35" s="674"/>
      <c r="D35" s="669"/>
      <c r="E35" s="669"/>
      <c r="F35" s="669"/>
      <c r="G35" s="669"/>
      <c r="H35" s="669"/>
      <c r="I35" s="669"/>
      <c r="J35" s="670"/>
      <c r="K35" s="685"/>
      <c r="L35" s="685"/>
      <c r="M35" s="685"/>
      <c r="N35" s="685"/>
      <c r="O35" s="685" t="s">
        <v>642</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0</v>
      </c>
      <c r="AE35" s="719">
        <f>AE32+AF32</f>
        <v>0</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0</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c r="A36" s="2"/>
      <c r="B36" s="390"/>
      <c r="C36" s="674"/>
      <c r="D36" s="669"/>
      <c r="E36" s="669"/>
      <c r="F36" s="669"/>
      <c r="G36" s="669"/>
      <c r="H36" s="669"/>
      <c r="I36" s="669"/>
      <c r="J36" s="670"/>
      <c r="K36" s="685"/>
      <c r="L36" s="685"/>
      <c r="M36" s="685"/>
      <c r="N36" s="685"/>
      <c r="O36" s="685" t="s">
        <v>643</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Ⅰ</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Ⅰ</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30" customFormat="1" ht="12" customHeight="1">
      <c r="A37" s="2"/>
      <c r="B37" s="390"/>
      <c r="C37" s="674"/>
      <c r="D37" s="669"/>
      <c r="E37" s="669"/>
      <c r="F37" s="669"/>
      <c r="G37" s="669"/>
      <c r="H37" s="669"/>
      <c r="I37" s="669"/>
      <c r="J37" s="670"/>
      <c r="K37" s="685"/>
      <c r="L37" s="685"/>
      <c r="M37" s="685"/>
      <c r="N37" s="685"/>
      <c r="O37" s="685" t="s">
        <v>644</v>
      </c>
      <c r="P37" s="685"/>
      <c r="Q37" s="685"/>
      <c r="R37" s="685"/>
      <c r="S37" s="685"/>
      <c r="T37" s="685"/>
      <c r="U37" s="685"/>
      <c r="V37" s="685"/>
      <c r="W37" s="685"/>
      <c r="X37" s="685"/>
      <c r="Y37" s="719" t="str">
        <f>IF(COUNTIF(Y36:AJ36,"Ⅳ")&gt;0,"Ⅳ",IF(COUNTIF(Y36:AJ36,"Ⅲ")&gt;0,"Ⅲ",IF(COUNTIF(Y36:AJ36,"Ⅱ")&gt;0,"Ⅱ","Ⅰ")))</f>
        <v>Ⅰ</v>
      </c>
      <c r="Z37" s="720"/>
      <c r="AA37" s="720"/>
      <c r="AB37" s="720"/>
      <c r="AC37" s="720"/>
      <c r="AD37" s="720"/>
      <c r="AE37" s="720"/>
      <c r="AF37" s="720"/>
      <c r="AG37" s="720"/>
      <c r="AH37" s="720"/>
      <c r="AI37" s="720"/>
      <c r="AJ37" s="721"/>
      <c r="AK37" s="731"/>
      <c r="AL37" s="732"/>
      <c r="AM37" s="732"/>
      <c r="AN37" s="732"/>
      <c r="AO37" s="733"/>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30" customFormat="1" ht="14.25" customHeight="1">
      <c r="A38" s="2"/>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30" customFormat="1" ht="14.25" customHeight="1">
      <c r="A39" s="2"/>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30" customFormat="1" ht="12" customHeight="1">
      <c r="A40" s="2"/>
      <c r="B40" s="390"/>
      <c r="C40" s="674"/>
      <c r="D40" s="669"/>
      <c r="E40" s="669"/>
      <c r="F40" s="669"/>
      <c r="G40" s="669"/>
      <c r="H40" s="669"/>
      <c r="I40" s="669"/>
      <c r="J40" s="670"/>
      <c r="K40" s="735" t="s">
        <v>645</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30" customFormat="1" ht="12" customHeight="1">
      <c r="A41" s="2"/>
      <c r="B41" s="390"/>
      <c r="C41" s="674"/>
      <c r="D41" s="669"/>
      <c r="E41" s="669"/>
      <c r="F41" s="669"/>
      <c r="G41" s="669"/>
      <c r="H41" s="669"/>
      <c r="I41" s="669"/>
      <c r="J41" s="670"/>
      <c r="K41" s="736" t="s">
        <v>646</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30" customFormat="1" ht="12" customHeight="1">
      <c r="A42" s="2"/>
      <c r="B42" s="390"/>
      <c r="C42" s="674"/>
      <c r="D42" s="669"/>
      <c r="E42" s="669"/>
      <c r="F42" s="669"/>
      <c r="G42" s="669"/>
      <c r="H42" s="669"/>
      <c r="I42" s="669"/>
      <c r="J42" s="670"/>
      <c r="K42" s="737" t="s">
        <v>647</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30" customFormat="1" ht="12" customHeight="1">
      <c r="A43" s="2"/>
      <c r="B43" s="390"/>
      <c r="C43" s="674"/>
      <c r="D43" s="669"/>
      <c r="E43" s="669"/>
      <c r="F43" s="669"/>
      <c r="G43" s="669"/>
      <c r="H43" s="669"/>
      <c r="I43" s="669"/>
      <c r="J43" s="670"/>
      <c r="K43" s="737" t="s">
        <v>648</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30" customFormat="1" ht="12" customHeight="1">
      <c r="A44" s="2"/>
      <c r="B44" s="390"/>
      <c r="C44" s="674"/>
      <c r="D44" s="669"/>
      <c r="E44" s="669"/>
      <c r="F44" s="669"/>
      <c r="G44" s="669"/>
      <c r="H44" s="669"/>
      <c r="I44" s="669"/>
      <c r="J44" s="670"/>
      <c r="K44" s="740" t="s">
        <v>649</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c r="B46" s="2" t="s">
        <v>650</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c r="B47" s="2" t="s">
        <v>651</v>
      </c>
    </row>
    <row r="48" spans="1:111" ht="12" customHeight="1">
      <c r="B48" s="2" t="s">
        <v>652</v>
      </c>
    </row>
    <row r="49" spans="2:2" ht="12" customHeight="1">
      <c r="B49" s="2" t="s">
        <v>653</v>
      </c>
    </row>
    <row r="50" spans="2:2" ht="12" customHeight="1">
      <c r="B50" s="2" t="s">
        <v>654</v>
      </c>
    </row>
    <row r="51" spans="2:2" ht="12" customHeight="1">
      <c r="B51" s="2" t="s">
        <v>655</v>
      </c>
    </row>
    <row r="52" spans="2:2">
      <c r="B52" s="2" t="s">
        <v>656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18" priority="4">
      <formula>$AQ11=2</formula>
    </cfRule>
  </conditionalFormatting>
  <conditionalFormatting sqref="Y11:AF30">
    <cfRule type="expression" dxfId="117" priority="3">
      <formula>$AQ11=3</formula>
    </cfRule>
  </conditionalFormatting>
  <conditionalFormatting sqref="Y11:AJ30">
    <cfRule type="expression" dxfId="116" priority="1">
      <formula>$AQ11=4</formula>
    </cfRule>
  </conditionalFormatting>
  <conditionalFormatting sqref="AC11:AJ30">
    <cfRule type="expression" dxfId="115" priority="2">
      <formula>$AQ11=1</formula>
    </cfRule>
  </conditionalFormatting>
  <dataValidations count="2">
    <dataValidation type="list" allowBlank="1" showInputMessage="1" showErrorMessage="1" sqref="N11:O30 R11:T30" xr:uid="{9DF922A3-B768-4285-853F-9BE864C28A70}">
      <formula1>INDIRECT(L11)</formula1>
    </dataValidation>
    <dataValidation type="list" allowBlank="1" showInputMessage="1" showErrorMessage="1" sqref="Y11:AB30" xr:uid="{99CCF5CD-CA91-4305-B8EA-CF4179EF0270}">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C73E2-8DA5-4680-B3FB-E047DF22C294}">
  <dimension ref="A1:DG52"/>
  <sheetViews>
    <sheetView showGridLines="0" showZeros="0" view="pageBreakPreview" zoomScale="90" zoomScaleNormal="100" zoomScaleSheetLayoutView="90" workbookViewId="0">
      <selection activeCell="AY29" sqref="AY29"/>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1:111">
      <c r="AU1" s="631" t="s">
        <v>598</v>
      </c>
      <c r="AV1" s="632" t="s">
        <v>599</v>
      </c>
      <c r="AW1" s="633" t="s">
        <v>600</v>
      </c>
      <c r="AX1" s="634" t="s">
        <v>601</v>
      </c>
      <c r="AY1" s="635"/>
      <c r="AZ1" s="635"/>
      <c r="BA1" s="635"/>
      <c r="BB1" s="635"/>
      <c r="BC1" s="635"/>
      <c r="BD1" s="635"/>
      <c r="BE1" s="635"/>
      <c r="BF1" s="635"/>
      <c r="BG1" s="635"/>
      <c r="BH1" s="635"/>
      <c r="BI1" s="635"/>
      <c r="BJ1" s="635"/>
      <c r="BK1" s="635"/>
      <c r="BL1" s="635"/>
      <c r="BM1" s="635"/>
      <c r="BN1" s="635"/>
      <c r="BO1" s="635"/>
      <c r="BP1" s="635"/>
      <c r="BQ1" s="635"/>
      <c r="BR1" s="636"/>
      <c r="BS1" s="309" t="s">
        <v>602</v>
      </c>
      <c r="BT1" s="637"/>
      <c r="BU1" s="637"/>
      <c r="BV1" s="637"/>
      <c r="BW1" s="638" t="s">
        <v>603</v>
      </c>
      <c r="BX1" s="639"/>
      <c r="BY1" s="639"/>
      <c r="BZ1" s="639"/>
      <c r="CA1" s="639"/>
      <c r="CB1" s="639"/>
      <c r="CC1" s="639"/>
      <c r="CD1" s="639"/>
      <c r="CE1" s="639"/>
      <c r="CF1" s="639"/>
      <c r="CG1" s="639"/>
      <c r="CH1" s="640"/>
    </row>
    <row r="2" spans="1:111" ht="8.25" customHeight="1">
      <c r="AU2" s="631"/>
      <c r="AV2" s="641"/>
      <c r="AW2" s="642"/>
      <c r="AX2" s="643" t="s">
        <v>604</v>
      </c>
      <c r="AY2" s="118"/>
      <c r="AZ2" s="118"/>
      <c r="BA2" s="118"/>
      <c r="BB2" s="118"/>
      <c r="BC2" s="118"/>
      <c r="BD2" s="118"/>
      <c r="BE2" s="118"/>
      <c r="BF2" s="118"/>
      <c r="BG2" s="118"/>
      <c r="BH2" s="118"/>
      <c r="BI2" s="118"/>
      <c r="BJ2" s="118" t="s">
        <v>605</v>
      </c>
      <c r="BK2" s="118"/>
      <c r="BL2" s="118"/>
      <c r="BM2" s="118"/>
      <c r="BN2" s="118"/>
      <c r="BO2" s="118"/>
      <c r="BP2" s="118"/>
      <c r="BQ2" s="118"/>
      <c r="BR2" s="644"/>
      <c r="BS2" s="637"/>
      <c r="BT2" s="637"/>
      <c r="BU2" s="637"/>
      <c r="BV2" s="637"/>
      <c r="BW2" s="645" t="s">
        <v>606</v>
      </c>
      <c r="BX2" s="287"/>
      <c r="BY2" s="287"/>
      <c r="BZ2" s="287"/>
      <c r="CA2" s="118" t="s">
        <v>607</v>
      </c>
      <c r="CB2" s="118"/>
      <c r="CC2" s="118"/>
      <c r="CD2" s="118"/>
      <c r="CE2" s="118"/>
      <c r="CF2" s="118"/>
      <c r="CG2" s="118"/>
      <c r="CH2" s="644"/>
    </row>
    <row r="3" spans="1:111" ht="25.05" customHeight="1">
      <c r="B3" s="408" t="s">
        <v>608</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356</v>
      </c>
      <c r="AY3" s="118"/>
      <c r="AZ3" s="118"/>
      <c r="BA3" s="118"/>
      <c r="BB3" s="118" t="s">
        <v>342</v>
      </c>
      <c r="BC3" s="118"/>
      <c r="BD3" s="118"/>
      <c r="BE3" s="118"/>
      <c r="BF3" s="118" t="s">
        <v>353</v>
      </c>
      <c r="BG3" s="118"/>
      <c r="BH3" s="118"/>
      <c r="BI3" s="118"/>
      <c r="BJ3" s="287" t="s">
        <v>356</v>
      </c>
      <c r="BK3" s="287"/>
      <c r="BL3" s="287"/>
      <c r="BM3" s="287" t="s">
        <v>342</v>
      </c>
      <c r="BN3" s="287"/>
      <c r="BO3" s="287"/>
      <c r="BP3" s="287" t="s">
        <v>353</v>
      </c>
      <c r="BQ3" s="287"/>
      <c r="BR3" s="648"/>
      <c r="BS3" s="309" t="s">
        <v>356</v>
      </c>
      <c r="BT3" s="309" t="s">
        <v>342</v>
      </c>
      <c r="BU3" s="309" t="s">
        <v>353</v>
      </c>
      <c r="BV3" s="309" t="s">
        <v>609</v>
      </c>
      <c r="BW3" s="643" t="s">
        <v>610</v>
      </c>
      <c r="BX3" s="118"/>
      <c r="BY3" s="118"/>
      <c r="BZ3" s="118"/>
      <c r="CA3" s="118" t="s">
        <v>342</v>
      </c>
      <c r="CB3" s="118"/>
      <c r="CC3" s="118"/>
      <c r="CD3" s="118"/>
      <c r="CE3" s="118" t="s">
        <v>353</v>
      </c>
      <c r="CF3" s="118"/>
      <c r="CG3" s="118"/>
      <c r="CH3" s="644"/>
    </row>
    <row r="4" spans="1:111" ht="18" customHeight="1">
      <c r="B4" s="266" t="s">
        <v>8</v>
      </c>
      <c r="C4" s="266"/>
      <c r="D4" s="604"/>
      <c r="E4" s="115" t="s">
        <v>292</v>
      </c>
      <c r="F4" s="116"/>
      <c r="G4" s="116"/>
      <c r="H4" s="116"/>
      <c r="I4" s="116"/>
      <c r="J4" s="117"/>
      <c r="K4" s="141" t="s">
        <v>9</v>
      </c>
      <c r="L4" s="287"/>
      <c r="M4" s="287"/>
      <c r="N4" s="288" t="s">
        <v>294</v>
      </c>
      <c r="O4" s="288"/>
      <c r="P4" s="288"/>
      <c r="Q4" s="288"/>
      <c r="R4" s="288"/>
      <c r="S4" s="288"/>
      <c r="T4" s="118" t="s">
        <v>374</v>
      </c>
      <c r="U4" s="118"/>
      <c r="V4" s="118"/>
      <c r="W4" s="118"/>
      <c r="X4" s="118"/>
      <c r="Y4" s="109" t="s">
        <v>310</v>
      </c>
      <c r="Z4" s="109"/>
      <c r="AA4" s="109"/>
      <c r="AB4" s="109"/>
      <c r="AC4" s="109"/>
      <c r="AD4" s="109"/>
      <c r="AE4" s="109"/>
      <c r="AF4" s="109"/>
      <c r="AG4" s="91" t="s">
        <v>375</v>
      </c>
      <c r="AH4" s="92"/>
      <c r="AI4" s="92"/>
      <c r="AJ4" s="93"/>
      <c r="AK4" s="606">
        <v>44861</v>
      </c>
      <c r="AL4" s="649"/>
      <c r="AM4" s="649"/>
      <c r="AN4" s="649"/>
      <c r="AO4" s="650"/>
      <c r="AQ4" s="651"/>
      <c r="AU4" s="631"/>
      <c r="AV4" s="641"/>
      <c r="AW4" s="642"/>
      <c r="AX4" s="652" t="s">
        <v>611</v>
      </c>
      <c r="AY4" s="653" t="s">
        <v>612</v>
      </c>
      <c r="AZ4" s="653" t="s">
        <v>613</v>
      </c>
      <c r="BA4" s="654" t="s">
        <v>614</v>
      </c>
      <c r="BB4" s="655" t="s">
        <v>611</v>
      </c>
      <c r="BC4" s="653" t="s">
        <v>612</v>
      </c>
      <c r="BD4" s="653" t="s">
        <v>613</v>
      </c>
      <c r="BE4" s="654" t="s">
        <v>614</v>
      </c>
      <c r="BF4" s="655" t="s">
        <v>611</v>
      </c>
      <c r="BG4" s="653" t="s">
        <v>612</v>
      </c>
      <c r="BH4" s="653" t="s">
        <v>613</v>
      </c>
      <c r="BI4" s="654" t="s">
        <v>614</v>
      </c>
      <c r="BJ4" s="655" t="s">
        <v>611</v>
      </c>
      <c r="BK4" s="653" t="s">
        <v>612</v>
      </c>
      <c r="BL4" s="654" t="s">
        <v>615</v>
      </c>
      <c r="BM4" s="655" t="s">
        <v>611</v>
      </c>
      <c r="BN4" s="653" t="s">
        <v>612</v>
      </c>
      <c r="BO4" s="654" t="s">
        <v>615</v>
      </c>
      <c r="BP4" s="655" t="s">
        <v>611</v>
      </c>
      <c r="BQ4" s="653" t="s">
        <v>612</v>
      </c>
      <c r="BR4" s="656" t="s">
        <v>615</v>
      </c>
      <c r="BS4" s="637"/>
      <c r="BT4" s="637"/>
      <c r="BU4" s="637"/>
      <c r="BV4" s="637"/>
      <c r="BW4" s="652" t="s">
        <v>611</v>
      </c>
      <c r="BX4" s="653" t="s">
        <v>612</v>
      </c>
      <c r="BY4" s="653" t="s">
        <v>613</v>
      </c>
      <c r="BZ4" s="654" t="s">
        <v>614</v>
      </c>
      <c r="CA4" s="655" t="s">
        <v>611</v>
      </c>
      <c r="CB4" s="653" t="s">
        <v>612</v>
      </c>
      <c r="CC4" s="653" t="s">
        <v>613</v>
      </c>
      <c r="CD4" s="654" t="s">
        <v>614</v>
      </c>
      <c r="CE4" s="655" t="s">
        <v>611</v>
      </c>
      <c r="CF4" s="653" t="s">
        <v>612</v>
      </c>
      <c r="CG4" s="653" t="s">
        <v>613</v>
      </c>
      <c r="CH4" s="656" t="s">
        <v>614</v>
      </c>
    </row>
    <row r="5" spans="1:111" ht="18" customHeight="1">
      <c r="B5" s="274" t="s">
        <v>0</v>
      </c>
      <c r="C5" s="274"/>
      <c r="D5" s="609"/>
      <c r="E5" s="119" t="s">
        <v>293</v>
      </c>
      <c r="F5" s="120"/>
      <c r="G5" s="120"/>
      <c r="H5" s="120"/>
      <c r="I5" s="120"/>
      <c r="J5" s="130"/>
      <c r="K5" s="413" t="s">
        <v>1</v>
      </c>
      <c r="L5" s="309"/>
      <c r="M5" s="309"/>
      <c r="N5" s="288" t="s">
        <v>295</v>
      </c>
      <c r="O5" s="288"/>
      <c r="P5" s="288"/>
      <c r="Q5" s="288"/>
      <c r="R5" s="288"/>
      <c r="S5" s="288"/>
      <c r="T5" s="118" t="s">
        <v>376</v>
      </c>
      <c r="U5" s="118"/>
      <c r="V5" s="118"/>
      <c r="W5" s="118"/>
      <c r="X5" s="118"/>
      <c r="Y5" s="109" t="s">
        <v>334</v>
      </c>
      <c r="Z5" s="109"/>
      <c r="AA5" s="109"/>
      <c r="AB5" s="109"/>
      <c r="AC5" s="109"/>
      <c r="AD5" s="109"/>
      <c r="AE5" s="109"/>
      <c r="AF5" s="109"/>
      <c r="AG5" s="578"/>
      <c r="AH5" s="611"/>
      <c r="AI5" s="611"/>
      <c r="AJ5" s="579"/>
      <c r="AK5" s="657"/>
      <c r="AL5" s="658"/>
      <c r="AM5" s="658"/>
      <c r="AN5" s="658"/>
      <c r="AO5" s="659"/>
      <c r="AQ5" s="651" t="s">
        <v>616</v>
      </c>
      <c r="AU5" s="631"/>
      <c r="AV5" s="660">
        <f>N7</f>
        <v>6</v>
      </c>
      <c r="AW5" s="661">
        <f>R7</f>
        <v>10.4</v>
      </c>
      <c r="AX5" s="662">
        <f>+Y32</f>
        <v>0</v>
      </c>
      <c r="AY5" s="662">
        <f>+Z32</f>
        <v>0</v>
      </c>
      <c r="AZ5" s="662">
        <f>+AA32</f>
        <v>0</v>
      </c>
      <c r="BA5" s="662">
        <f t="shared" ref="BA5" si="0">+AB32</f>
        <v>0</v>
      </c>
      <c r="BB5" s="662">
        <f>+AC32</f>
        <v>0</v>
      </c>
      <c r="BC5" s="662">
        <f t="shared" ref="BC5:BI5" si="1">+AD32</f>
        <v>0</v>
      </c>
      <c r="BD5" s="662">
        <f t="shared" si="1"/>
        <v>0</v>
      </c>
      <c r="BE5" s="662">
        <f t="shared" si="1"/>
        <v>0</v>
      </c>
      <c r="BF5" s="662">
        <f t="shared" si="1"/>
        <v>0</v>
      </c>
      <c r="BG5" s="662">
        <f t="shared" si="1"/>
        <v>0</v>
      </c>
      <c r="BH5" s="662">
        <f t="shared" si="1"/>
        <v>0</v>
      </c>
      <c r="BI5" s="662">
        <f t="shared" si="1"/>
        <v>0</v>
      </c>
      <c r="BJ5" s="662">
        <f>IF(Y35="",0,Y35)</f>
        <v>0</v>
      </c>
      <c r="BK5" s="662">
        <f>IF(Z35="",0,Z35)</f>
        <v>0</v>
      </c>
      <c r="BL5" s="662">
        <f>IF(AA35="",0,AA35)</f>
        <v>0</v>
      </c>
      <c r="BM5" s="662">
        <f>+AC35</f>
        <v>0</v>
      </c>
      <c r="BN5" s="662">
        <f t="shared" ref="BN5:BO5" si="2">+AD35</f>
        <v>0</v>
      </c>
      <c r="BO5" s="662">
        <f t="shared" si="2"/>
        <v>0</v>
      </c>
      <c r="BP5" s="662">
        <f>+AG35</f>
        <v>0</v>
      </c>
      <c r="BQ5" s="662">
        <f>+AH35</f>
        <v>0</v>
      </c>
      <c r="BR5" s="662">
        <f>+AI35</f>
        <v>0</v>
      </c>
      <c r="BS5" s="651" t="str">
        <f>+Y36</f>
        <v>Ⅰ</v>
      </c>
      <c r="BT5" s="651" t="str">
        <f>+AC36</f>
        <v>Ⅰ</v>
      </c>
      <c r="BU5" s="651" t="str">
        <f>+AG36</f>
        <v>Ⅰ</v>
      </c>
      <c r="BV5" s="651" t="str">
        <f>+Y37</f>
        <v>Ⅰ</v>
      </c>
      <c r="BW5" s="663" t="str">
        <f>IF(Y32&gt;0,R7,"")</f>
        <v/>
      </c>
      <c r="BX5" s="664" t="str">
        <f>IF(Z32&gt;0,"",IF(AA32&gt;0,R7,""))</f>
        <v/>
      </c>
      <c r="BY5" s="664" t="str">
        <f>IF(Y32+Z32&gt;0,"",IF(AA32&gt;0,R7,""))</f>
        <v/>
      </c>
      <c r="BZ5" s="664" t="str">
        <f>IF(Y32+Z32+AA32&gt;0,"",IF(AB32&gt;0,R7,""))</f>
        <v/>
      </c>
      <c r="CA5" s="665">
        <f t="shared" ref="CA5:CH5" si="3">+AC31</f>
        <v>0</v>
      </c>
      <c r="CB5" s="665">
        <f t="shared" si="3"/>
        <v>0</v>
      </c>
      <c r="CC5" s="665">
        <f t="shared" si="3"/>
        <v>0</v>
      </c>
      <c r="CD5" s="665">
        <f t="shared" si="3"/>
        <v>0</v>
      </c>
      <c r="CE5" s="665">
        <f t="shared" si="3"/>
        <v>0</v>
      </c>
      <c r="CF5" s="665">
        <f t="shared" si="3"/>
        <v>0</v>
      </c>
      <c r="CG5" s="665">
        <f t="shared" si="3"/>
        <v>0</v>
      </c>
      <c r="CH5" s="665">
        <f t="shared" si="3"/>
        <v>0</v>
      </c>
    </row>
    <row r="6" spans="1:111" ht="12" customHeight="1">
      <c r="B6" s="666" t="s">
        <v>617</v>
      </c>
      <c r="C6" s="667"/>
      <c r="D6" s="668"/>
      <c r="E6" s="669"/>
      <c r="F6" s="669"/>
      <c r="G6" s="669"/>
      <c r="H6" s="669"/>
      <c r="I6" s="669"/>
      <c r="J6" s="670"/>
      <c r="K6" s="671" t="s">
        <v>618</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1:111" ht="12" customHeight="1">
      <c r="B7" s="390"/>
      <c r="C7" s="674"/>
      <c r="D7" s="669"/>
      <c r="E7" s="669"/>
      <c r="F7" s="669"/>
      <c r="G7" s="669"/>
      <c r="H7" s="669"/>
      <c r="I7" s="669"/>
      <c r="J7" s="670"/>
      <c r="K7" s="675" t="s">
        <v>619</v>
      </c>
      <c r="L7" s="676"/>
      <c r="M7" s="677"/>
      <c r="N7" s="678">
        <v>6</v>
      </c>
      <c r="O7" s="679"/>
      <c r="P7" s="675" t="s">
        <v>620</v>
      </c>
      <c r="Q7" s="677"/>
      <c r="R7" s="680">
        <v>10.4</v>
      </c>
      <c r="S7" s="681"/>
      <c r="T7" s="682"/>
      <c r="U7" s="683" t="s">
        <v>621</v>
      </c>
      <c r="V7" s="684"/>
      <c r="W7" s="683" t="s">
        <v>622</v>
      </c>
      <c r="X7" s="684"/>
      <c r="Y7" s="677" t="s">
        <v>623</v>
      </c>
      <c r="Z7" s="685"/>
      <c r="AA7" s="685"/>
      <c r="AB7" s="685"/>
      <c r="AC7" s="683" t="s">
        <v>624</v>
      </c>
      <c r="AD7" s="686"/>
      <c r="AE7" s="686"/>
      <c r="AF7" s="686"/>
      <c r="AG7" s="686"/>
      <c r="AH7" s="686"/>
      <c r="AI7" s="686"/>
      <c r="AJ7" s="684"/>
      <c r="AK7" s="683" t="s">
        <v>625</v>
      </c>
      <c r="AL7" s="686"/>
      <c r="AM7" s="686"/>
      <c r="AN7" s="687"/>
      <c r="AO7" s="688"/>
      <c r="AP7" s="2"/>
      <c r="AW7" s="689"/>
    </row>
    <row r="8" spans="1:111" ht="12" customHeight="1">
      <c r="B8" s="390"/>
      <c r="C8" s="674"/>
      <c r="D8" s="669"/>
      <c r="E8" s="669"/>
      <c r="F8" s="669"/>
      <c r="G8" s="669"/>
      <c r="H8" s="669"/>
      <c r="I8" s="669"/>
      <c r="J8" s="670"/>
      <c r="K8" s="685" t="s">
        <v>626</v>
      </c>
      <c r="L8" s="685" t="s">
        <v>387</v>
      </c>
      <c r="M8" s="685"/>
      <c r="N8" s="685" t="s">
        <v>388</v>
      </c>
      <c r="O8" s="685"/>
      <c r="P8" s="685" t="s">
        <v>627</v>
      </c>
      <c r="Q8" s="685"/>
      <c r="R8" s="685" t="s">
        <v>499</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1:111" s="630" customFormat="1" ht="12" customHeight="1">
      <c r="A9" s="2"/>
      <c r="B9" s="390"/>
      <c r="C9" s="674"/>
      <c r="D9" s="669"/>
      <c r="E9" s="669"/>
      <c r="F9" s="669"/>
      <c r="G9" s="669"/>
      <c r="H9" s="669"/>
      <c r="I9" s="669"/>
      <c r="J9" s="670"/>
      <c r="K9" s="685"/>
      <c r="L9" s="685"/>
      <c r="M9" s="685"/>
      <c r="N9" s="685"/>
      <c r="O9" s="685"/>
      <c r="P9" s="685"/>
      <c r="Q9" s="685"/>
      <c r="R9" s="685"/>
      <c r="S9" s="685"/>
      <c r="T9" s="685"/>
      <c r="U9" s="690"/>
      <c r="V9" s="691"/>
      <c r="W9" s="690"/>
      <c r="X9" s="691"/>
      <c r="Y9" s="677" t="s">
        <v>628</v>
      </c>
      <c r="Z9" s="685"/>
      <c r="AA9" s="685"/>
      <c r="AB9" s="685"/>
      <c r="AC9" s="685" t="s">
        <v>629</v>
      </c>
      <c r="AD9" s="685"/>
      <c r="AE9" s="685"/>
      <c r="AF9" s="685"/>
      <c r="AG9" s="685" t="s">
        <v>630</v>
      </c>
      <c r="AH9" s="685"/>
      <c r="AI9" s="685"/>
      <c r="AJ9" s="685"/>
      <c r="AK9" s="690"/>
      <c r="AL9" s="695"/>
      <c r="AM9" s="695"/>
      <c r="AN9" s="696"/>
      <c r="AO9" s="697"/>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30" customFormat="1" ht="12" customHeight="1">
      <c r="A10" s="2"/>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345</v>
      </c>
      <c r="Z10" s="699" t="s">
        <v>344</v>
      </c>
      <c r="AA10" s="699" t="s">
        <v>631</v>
      </c>
      <c r="AB10" s="699" t="s">
        <v>632</v>
      </c>
      <c r="AC10" s="699" t="s">
        <v>345</v>
      </c>
      <c r="AD10" s="699" t="s">
        <v>344</v>
      </c>
      <c r="AE10" s="699" t="s">
        <v>631</v>
      </c>
      <c r="AF10" s="699" t="s">
        <v>632</v>
      </c>
      <c r="AG10" s="699" t="s">
        <v>345</v>
      </c>
      <c r="AH10" s="699" t="s">
        <v>344</v>
      </c>
      <c r="AI10" s="699" t="s">
        <v>631</v>
      </c>
      <c r="AJ10" s="699" t="s">
        <v>632</v>
      </c>
      <c r="AK10" s="692"/>
      <c r="AL10" s="693"/>
      <c r="AM10" s="693"/>
      <c r="AN10" s="700"/>
      <c r="AO10" s="701"/>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30" customFormat="1" ht="12" customHeight="1">
      <c r="A11" s="2"/>
      <c r="B11" s="390"/>
      <c r="C11" s="674"/>
      <c r="D11" s="669"/>
      <c r="E11" s="669"/>
      <c r="F11" s="669"/>
      <c r="G11" s="669"/>
      <c r="H11" s="669"/>
      <c r="I11" s="669"/>
      <c r="J11" s="670"/>
      <c r="K11" s="702"/>
      <c r="L11" s="703"/>
      <c r="M11" s="704"/>
      <c r="N11" s="703"/>
      <c r="O11" s="704"/>
      <c r="P11" s="703"/>
      <c r="Q11" s="704"/>
      <c r="R11" s="705"/>
      <c r="S11" s="705"/>
      <c r="T11" s="705"/>
      <c r="U11" s="703"/>
      <c r="V11" s="704"/>
      <c r="W11" s="703"/>
      <c r="X11" s="706"/>
      <c r="Y11" s="707"/>
      <c r="Z11" s="707"/>
      <c r="AA11" s="707"/>
      <c r="AB11" s="707"/>
      <c r="AC11" s="708"/>
      <c r="AD11" s="708"/>
      <c r="AE11" s="708"/>
      <c r="AF11" s="708"/>
      <c r="AG11" s="708"/>
      <c r="AH11" s="708"/>
      <c r="AI11" s="708"/>
      <c r="AJ11" s="708"/>
      <c r="AK11" s="709"/>
      <c r="AL11" s="710"/>
      <c r="AM11" s="710"/>
      <c r="AN11" s="711"/>
      <c r="AO11" s="712"/>
      <c r="AP11" s="2"/>
      <c r="AQ11" s="713">
        <f>IF(P11="外力",1,IF(P11="材質劣化",2,IF(P11="漏水",3,4)))</f>
        <v>4</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30" customFormat="1" ht="12" customHeight="1">
      <c r="A12" s="2"/>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4">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30" customFormat="1" ht="12" customHeight="1">
      <c r="A13" s="2"/>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4"/>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30" customFormat="1" ht="12" customHeight="1">
      <c r="A14" s="2"/>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30" customFormat="1" ht="12" customHeight="1">
      <c r="A15" s="2"/>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30" customFormat="1" ht="12" customHeight="1">
      <c r="A16" s="2"/>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30" customFormat="1" ht="12" customHeight="1">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633</v>
      </c>
      <c r="L31" s="685" t="s">
        <v>634</v>
      </c>
      <c r="M31" s="685"/>
      <c r="N31" s="685"/>
      <c r="O31" s="685"/>
      <c r="P31" s="685"/>
      <c r="Q31" s="685"/>
      <c r="R31" s="685"/>
      <c r="S31" s="685"/>
      <c r="T31" s="685"/>
      <c r="U31" s="685"/>
      <c r="V31" s="685"/>
      <c r="W31" s="685"/>
      <c r="X31" s="685"/>
      <c r="Y31" s="675" t="s">
        <v>635</v>
      </c>
      <c r="Z31" s="676"/>
      <c r="AA31" s="676"/>
      <c r="AB31" s="677"/>
      <c r="AC31" s="714">
        <f t="shared" ref="AC31:AJ31" si="5">SUM(AC11:AC30)</f>
        <v>0</v>
      </c>
      <c r="AD31" s="714">
        <f t="shared" si="5"/>
        <v>0</v>
      </c>
      <c r="AE31" s="714">
        <f t="shared" si="5"/>
        <v>0</v>
      </c>
      <c r="AF31" s="714">
        <f t="shared" si="5"/>
        <v>0</v>
      </c>
      <c r="AG31" s="714">
        <f t="shared" si="5"/>
        <v>0</v>
      </c>
      <c r="AH31" s="714">
        <f t="shared" si="5"/>
        <v>0</v>
      </c>
      <c r="AI31" s="714">
        <f t="shared" si="5"/>
        <v>0</v>
      </c>
      <c r="AJ31" s="714">
        <f t="shared" si="5"/>
        <v>0</v>
      </c>
      <c r="AK31" s="675" t="s">
        <v>636</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637</v>
      </c>
      <c r="M32" s="685"/>
      <c r="N32" s="685"/>
      <c r="O32" s="685" t="s">
        <v>638</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0</v>
      </c>
      <c r="AE32" s="715">
        <f t="shared" si="6"/>
        <v>0</v>
      </c>
      <c r="AF32" s="715">
        <f t="shared" si="6"/>
        <v>0</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c r="A33" s="2"/>
      <c r="B33" s="390"/>
      <c r="C33" s="674"/>
      <c r="D33" s="669"/>
      <c r="E33" s="669"/>
      <c r="F33" s="669"/>
      <c r="G33" s="669"/>
      <c r="H33" s="669"/>
      <c r="I33" s="669"/>
      <c r="J33" s="670"/>
      <c r="K33" s="685"/>
      <c r="L33" s="685"/>
      <c r="M33" s="685"/>
      <c r="N33" s="685"/>
      <c r="O33" s="685" t="s">
        <v>639</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Ⅰ</v>
      </c>
      <c r="AD33" s="720"/>
      <c r="AE33" s="720"/>
      <c r="AF33" s="721"/>
      <c r="AG33" s="719" t="str">
        <f>IF(AG32&gt;0,"Ⅳ",IF(AH32&gt;0,"Ⅲ",IF(AI32&gt;0,"Ⅱa",IF(AJ32&gt;0,"Ⅱb","Ⅰ"))))</f>
        <v>Ⅰ</v>
      </c>
      <c r="AH33" s="720"/>
      <c r="AI33" s="720"/>
      <c r="AJ33" s="721"/>
      <c r="AK33" s="722"/>
      <c r="AL33" s="723"/>
      <c r="AM33" s="723"/>
      <c r="AN33" s="723"/>
      <c r="AO33" s="724"/>
      <c r="AP33" s="2"/>
      <c r="AQ33" s="31" t="s">
        <v>611</v>
      </c>
      <c r="AR33" s="31" t="s">
        <v>612</v>
      </c>
      <c r="AS33" s="287" t="s">
        <v>615</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c r="A34" s="2"/>
      <c r="B34" s="390"/>
      <c r="C34" s="674"/>
      <c r="D34" s="669"/>
      <c r="E34" s="669"/>
      <c r="F34" s="669"/>
      <c r="G34" s="669"/>
      <c r="H34" s="669"/>
      <c r="I34" s="669"/>
      <c r="J34" s="670"/>
      <c r="K34" s="685"/>
      <c r="L34" s="685" t="s">
        <v>640</v>
      </c>
      <c r="M34" s="685"/>
      <c r="N34" s="685"/>
      <c r="O34" s="685" t="s">
        <v>641</v>
      </c>
      <c r="P34" s="685"/>
      <c r="Q34" s="685"/>
      <c r="R34" s="685"/>
      <c r="S34" s="685"/>
      <c r="T34" s="685"/>
      <c r="U34" s="685"/>
      <c r="V34" s="685"/>
      <c r="W34" s="685"/>
      <c r="X34" s="685"/>
      <c r="Y34" s="445" t="s">
        <v>345</v>
      </c>
      <c r="Z34" s="445" t="s">
        <v>344</v>
      </c>
      <c r="AA34" s="725" t="s">
        <v>343</v>
      </c>
      <c r="AB34" s="725"/>
      <c r="AC34" s="445" t="s">
        <v>345</v>
      </c>
      <c r="AD34" s="445" t="s">
        <v>344</v>
      </c>
      <c r="AE34" s="725" t="s">
        <v>343</v>
      </c>
      <c r="AF34" s="725"/>
      <c r="AG34" s="445" t="s">
        <v>345</v>
      </c>
      <c r="AH34" s="445" t="s">
        <v>344</v>
      </c>
      <c r="AI34" s="725" t="s">
        <v>343</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c r="A35" s="2"/>
      <c r="B35" s="390"/>
      <c r="C35" s="674"/>
      <c r="D35" s="669"/>
      <c r="E35" s="669"/>
      <c r="F35" s="669"/>
      <c r="G35" s="669"/>
      <c r="H35" s="669"/>
      <c r="I35" s="669"/>
      <c r="J35" s="670"/>
      <c r="K35" s="685"/>
      <c r="L35" s="685"/>
      <c r="M35" s="685"/>
      <c r="N35" s="685"/>
      <c r="O35" s="685" t="s">
        <v>642</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0</v>
      </c>
      <c r="AE35" s="719">
        <f>AE32+AF32</f>
        <v>0</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0</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c r="A36" s="2"/>
      <c r="B36" s="390"/>
      <c r="C36" s="674"/>
      <c r="D36" s="669"/>
      <c r="E36" s="669"/>
      <c r="F36" s="669"/>
      <c r="G36" s="669"/>
      <c r="H36" s="669"/>
      <c r="I36" s="669"/>
      <c r="J36" s="670"/>
      <c r="K36" s="685"/>
      <c r="L36" s="685"/>
      <c r="M36" s="685"/>
      <c r="N36" s="685"/>
      <c r="O36" s="685" t="s">
        <v>643</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Ⅰ</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Ⅰ</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30" customFormat="1" ht="12" customHeight="1">
      <c r="A37" s="2"/>
      <c r="B37" s="390"/>
      <c r="C37" s="674"/>
      <c r="D37" s="669"/>
      <c r="E37" s="669"/>
      <c r="F37" s="669"/>
      <c r="G37" s="669"/>
      <c r="H37" s="669"/>
      <c r="I37" s="669"/>
      <c r="J37" s="670"/>
      <c r="K37" s="685"/>
      <c r="L37" s="685"/>
      <c r="M37" s="685"/>
      <c r="N37" s="685"/>
      <c r="O37" s="685" t="s">
        <v>644</v>
      </c>
      <c r="P37" s="685"/>
      <c r="Q37" s="685"/>
      <c r="R37" s="685"/>
      <c r="S37" s="685"/>
      <c r="T37" s="685"/>
      <c r="U37" s="685"/>
      <c r="V37" s="685"/>
      <c r="W37" s="685"/>
      <c r="X37" s="685"/>
      <c r="Y37" s="719" t="str">
        <f>IF(COUNTIF(Y36:AJ36,"Ⅳ")&gt;0,"Ⅳ",IF(COUNTIF(Y36:AJ36,"Ⅲ")&gt;0,"Ⅲ",IF(COUNTIF(Y36:AJ36,"Ⅱ")&gt;0,"Ⅱ","Ⅰ")))</f>
        <v>Ⅰ</v>
      </c>
      <c r="Z37" s="720"/>
      <c r="AA37" s="720"/>
      <c r="AB37" s="720"/>
      <c r="AC37" s="720"/>
      <c r="AD37" s="720"/>
      <c r="AE37" s="720"/>
      <c r="AF37" s="720"/>
      <c r="AG37" s="720"/>
      <c r="AH37" s="720"/>
      <c r="AI37" s="720"/>
      <c r="AJ37" s="721"/>
      <c r="AK37" s="731"/>
      <c r="AL37" s="732"/>
      <c r="AM37" s="732"/>
      <c r="AN37" s="732"/>
      <c r="AO37" s="733"/>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30" customFormat="1" ht="14.25" customHeight="1">
      <c r="A38" s="2"/>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30" customFormat="1" ht="14.25" customHeight="1">
      <c r="A39" s="2"/>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30" customFormat="1" ht="12" customHeight="1">
      <c r="A40" s="2"/>
      <c r="B40" s="390"/>
      <c r="C40" s="674"/>
      <c r="D40" s="669"/>
      <c r="E40" s="669"/>
      <c r="F40" s="669"/>
      <c r="G40" s="669"/>
      <c r="H40" s="669"/>
      <c r="I40" s="669"/>
      <c r="J40" s="670"/>
      <c r="K40" s="735" t="s">
        <v>645</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390"/>
      <c r="C41" s="674"/>
      <c r="D41" s="669"/>
      <c r="E41" s="669"/>
      <c r="F41" s="669"/>
      <c r="G41" s="669"/>
      <c r="H41" s="669"/>
      <c r="I41" s="669"/>
      <c r="J41" s="670"/>
      <c r="K41" s="736" t="s">
        <v>646</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1:111" ht="12" customHeight="1">
      <c r="B42" s="390"/>
      <c r="C42" s="674"/>
      <c r="D42" s="669"/>
      <c r="E42" s="669"/>
      <c r="F42" s="669"/>
      <c r="G42" s="669"/>
      <c r="H42" s="669"/>
      <c r="I42" s="669"/>
      <c r="J42" s="670"/>
      <c r="K42" s="737" t="s">
        <v>647</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1:111" ht="12" customHeight="1">
      <c r="B43" s="390"/>
      <c r="C43" s="674"/>
      <c r="D43" s="669"/>
      <c r="E43" s="669"/>
      <c r="F43" s="669"/>
      <c r="G43" s="669"/>
      <c r="H43" s="669"/>
      <c r="I43" s="669"/>
      <c r="J43" s="670"/>
      <c r="K43" s="737" t="s">
        <v>648</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1:111" ht="12" customHeight="1">
      <c r="B44" s="390"/>
      <c r="C44" s="674"/>
      <c r="D44" s="669"/>
      <c r="E44" s="669"/>
      <c r="F44" s="669"/>
      <c r="G44" s="669"/>
      <c r="H44" s="669"/>
      <c r="I44" s="669"/>
      <c r="J44" s="670"/>
      <c r="K44" s="740" t="s">
        <v>649</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1:111"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c r="B46" s="2" t="s">
        <v>650</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c r="B47" s="2" t="s">
        <v>651</v>
      </c>
    </row>
    <row r="48" spans="1:111" ht="12" customHeight="1">
      <c r="B48" s="2" t="s">
        <v>652</v>
      </c>
    </row>
    <row r="49" spans="2:2" ht="12" customHeight="1">
      <c r="B49" s="2" t="s">
        <v>653</v>
      </c>
    </row>
    <row r="50" spans="2:2" ht="12" customHeight="1">
      <c r="B50" s="2" t="s">
        <v>654</v>
      </c>
    </row>
    <row r="51" spans="2:2" ht="12" customHeight="1">
      <c r="B51" s="2" t="s">
        <v>655</v>
      </c>
    </row>
    <row r="52" spans="2:2">
      <c r="B52" s="2" t="s">
        <v>656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14" priority="4">
      <formula>$AQ11=2</formula>
    </cfRule>
  </conditionalFormatting>
  <conditionalFormatting sqref="Y11:AF30">
    <cfRule type="expression" dxfId="113" priority="3">
      <formula>$AQ11=3</formula>
    </cfRule>
  </conditionalFormatting>
  <conditionalFormatting sqref="Y11:AJ30">
    <cfRule type="expression" dxfId="112" priority="1">
      <formula>$AQ11=4</formula>
    </cfRule>
  </conditionalFormatting>
  <conditionalFormatting sqref="AC11:AJ30">
    <cfRule type="expression" dxfId="111" priority="2">
      <formula>$AQ11=1</formula>
    </cfRule>
  </conditionalFormatting>
  <dataValidations count="2">
    <dataValidation type="list" allowBlank="1" showInputMessage="1" showErrorMessage="1" sqref="N11:O30 R11:T30" xr:uid="{6A72FEED-C0AA-4204-A7EF-F66168A15913}">
      <formula1>INDIRECT(L11)</formula1>
    </dataValidation>
    <dataValidation type="list" allowBlank="1" showInputMessage="1" showErrorMessage="1" sqref="Y11:AB30" xr:uid="{8F3AD32F-F2DC-4493-AA86-FB2CF9B74FF2}">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F49C3-70BD-4112-A909-C6F07293405E}">
  <dimension ref="A1:DG52"/>
  <sheetViews>
    <sheetView showGridLines="0" showZeros="0" view="pageBreakPreview" zoomScale="90" zoomScaleNormal="100" zoomScaleSheetLayoutView="90" workbookViewId="0">
      <selection activeCell="AY29" sqref="AY29"/>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2:86">
      <c r="AU1" s="631" t="s">
        <v>598</v>
      </c>
      <c r="AV1" s="632" t="s">
        <v>599</v>
      </c>
      <c r="AW1" s="633" t="s">
        <v>600</v>
      </c>
      <c r="AX1" s="634" t="s">
        <v>601</v>
      </c>
      <c r="AY1" s="635"/>
      <c r="AZ1" s="635"/>
      <c r="BA1" s="635"/>
      <c r="BB1" s="635"/>
      <c r="BC1" s="635"/>
      <c r="BD1" s="635"/>
      <c r="BE1" s="635"/>
      <c r="BF1" s="635"/>
      <c r="BG1" s="635"/>
      <c r="BH1" s="635"/>
      <c r="BI1" s="635"/>
      <c r="BJ1" s="635"/>
      <c r="BK1" s="635"/>
      <c r="BL1" s="635"/>
      <c r="BM1" s="635"/>
      <c r="BN1" s="635"/>
      <c r="BO1" s="635"/>
      <c r="BP1" s="635"/>
      <c r="BQ1" s="635"/>
      <c r="BR1" s="636"/>
      <c r="BS1" s="309" t="s">
        <v>602</v>
      </c>
      <c r="BT1" s="637"/>
      <c r="BU1" s="637"/>
      <c r="BV1" s="637"/>
      <c r="BW1" s="638" t="s">
        <v>603</v>
      </c>
      <c r="BX1" s="639"/>
      <c r="BY1" s="639"/>
      <c r="BZ1" s="639"/>
      <c r="CA1" s="639"/>
      <c r="CB1" s="639"/>
      <c r="CC1" s="639"/>
      <c r="CD1" s="639"/>
      <c r="CE1" s="639"/>
      <c r="CF1" s="639"/>
      <c r="CG1" s="639"/>
      <c r="CH1" s="640"/>
    </row>
    <row r="2" spans="2:86" ht="8.25" customHeight="1">
      <c r="AU2" s="631"/>
      <c r="AV2" s="641"/>
      <c r="AW2" s="642"/>
      <c r="AX2" s="643" t="s">
        <v>604</v>
      </c>
      <c r="AY2" s="118"/>
      <c r="AZ2" s="118"/>
      <c r="BA2" s="118"/>
      <c r="BB2" s="118"/>
      <c r="BC2" s="118"/>
      <c r="BD2" s="118"/>
      <c r="BE2" s="118"/>
      <c r="BF2" s="118"/>
      <c r="BG2" s="118"/>
      <c r="BH2" s="118"/>
      <c r="BI2" s="118"/>
      <c r="BJ2" s="118" t="s">
        <v>605</v>
      </c>
      <c r="BK2" s="118"/>
      <c r="BL2" s="118"/>
      <c r="BM2" s="118"/>
      <c r="BN2" s="118"/>
      <c r="BO2" s="118"/>
      <c r="BP2" s="118"/>
      <c r="BQ2" s="118"/>
      <c r="BR2" s="644"/>
      <c r="BS2" s="637"/>
      <c r="BT2" s="637"/>
      <c r="BU2" s="637"/>
      <c r="BV2" s="637"/>
      <c r="BW2" s="645" t="s">
        <v>606</v>
      </c>
      <c r="BX2" s="287"/>
      <c r="BY2" s="287"/>
      <c r="BZ2" s="287"/>
      <c r="CA2" s="118" t="s">
        <v>607</v>
      </c>
      <c r="CB2" s="118"/>
      <c r="CC2" s="118"/>
      <c r="CD2" s="118"/>
      <c r="CE2" s="118"/>
      <c r="CF2" s="118"/>
      <c r="CG2" s="118"/>
      <c r="CH2" s="644"/>
    </row>
    <row r="3" spans="2:86" ht="25.05" customHeight="1">
      <c r="B3" s="408" t="s">
        <v>608</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356</v>
      </c>
      <c r="AY3" s="118"/>
      <c r="AZ3" s="118"/>
      <c r="BA3" s="118"/>
      <c r="BB3" s="118" t="s">
        <v>342</v>
      </c>
      <c r="BC3" s="118"/>
      <c r="BD3" s="118"/>
      <c r="BE3" s="118"/>
      <c r="BF3" s="118" t="s">
        <v>353</v>
      </c>
      <c r="BG3" s="118"/>
      <c r="BH3" s="118"/>
      <c r="BI3" s="118"/>
      <c r="BJ3" s="287" t="s">
        <v>356</v>
      </c>
      <c r="BK3" s="287"/>
      <c r="BL3" s="287"/>
      <c r="BM3" s="287" t="s">
        <v>342</v>
      </c>
      <c r="BN3" s="287"/>
      <c r="BO3" s="287"/>
      <c r="BP3" s="287" t="s">
        <v>353</v>
      </c>
      <c r="BQ3" s="287"/>
      <c r="BR3" s="648"/>
      <c r="BS3" s="309" t="s">
        <v>356</v>
      </c>
      <c r="BT3" s="309" t="s">
        <v>342</v>
      </c>
      <c r="BU3" s="309" t="s">
        <v>353</v>
      </c>
      <c r="BV3" s="309" t="s">
        <v>609</v>
      </c>
      <c r="BW3" s="643" t="s">
        <v>610</v>
      </c>
      <c r="BX3" s="118"/>
      <c r="BY3" s="118"/>
      <c r="BZ3" s="118"/>
      <c r="CA3" s="118" t="s">
        <v>342</v>
      </c>
      <c r="CB3" s="118"/>
      <c r="CC3" s="118"/>
      <c r="CD3" s="118"/>
      <c r="CE3" s="118" t="s">
        <v>353</v>
      </c>
      <c r="CF3" s="118"/>
      <c r="CG3" s="118"/>
      <c r="CH3" s="644"/>
    </row>
    <row r="4" spans="2:86" ht="18" customHeight="1">
      <c r="B4" s="266" t="s">
        <v>8</v>
      </c>
      <c r="C4" s="266"/>
      <c r="D4" s="604"/>
      <c r="E4" s="115" t="s">
        <v>292</v>
      </c>
      <c r="F4" s="116"/>
      <c r="G4" s="116"/>
      <c r="H4" s="116"/>
      <c r="I4" s="116"/>
      <c r="J4" s="117"/>
      <c r="K4" s="141" t="s">
        <v>9</v>
      </c>
      <c r="L4" s="287"/>
      <c r="M4" s="287"/>
      <c r="N4" s="288" t="s">
        <v>294</v>
      </c>
      <c r="O4" s="288"/>
      <c r="P4" s="288"/>
      <c r="Q4" s="288"/>
      <c r="R4" s="288"/>
      <c r="S4" s="288"/>
      <c r="T4" s="118" t="s">
        <v>374</v>
      </c>
      <c r="U4" s="118"/>
      <c r="V4" s="118"/>
      <c r="W4" s="118"/>
      <c r="X4" s="118"/>
      <c r="Y4" s="109" t="s">
        <v>310</v>
      </c>
      <c r="Z4" s="109"/>
      <c r="AA4" s="109"/>
      <c r="AB4" s="109"/>
      <c r="AC4" s="109"/>
      <c r="AD4" s="109"/>
      <c r="AE4" s="109"/>
      <c r="AF4" s="109"/>
      <c r="AG4" s="91" t="s">
        <v>375</v>
      </c>
      <c r="AH4" s="92"/>
      <c r="AI4" s="92"/>
      <c r="AJ4" s="93"/>
      <c r="AK4" s="606">
        <v>44861</v>
      </c>
      <c r="AL4" s="649"/>
      <c r="AM4" s="649"/>
      <c r="AN4" s="649"/>
      <c r="AO4" s="650"/>
      <c r="AQ4" s="651"/>
      <c r="AU4" s="631"/>
      <c r="AV4" s="641"/>
      <c r="AW4" s="642"/>
      <c r="AX4" s="652" t="s">
        <v>611</v>
      </c>
      <c r="AY4" s="653" t="s">
        <v>612</v>
      </c>
      <c r="AZ4" s="653" t="s">
        <v>613</v>
      </c>
      <c r="BA4" s="654" t="s">
        <v>614</v>
      </c>
      <c r="BB4" s="655" t="s">
        <v>611</v>
      </c>
      <c r="BC4" s="653" t="s">
        <v>612</v>
      </c>
      <c r="BD4" s="653" t="s">
        <v>613</v>
      </c>
      <c r="BE4" s="654" t="s">
        <v>614</v>
      </c>
      <c r="BF4" s="655" t="s">
        <v>611</v>
      </c>
      <c r="BG4" s="653" t="s">
        <v>612</v>
      </c>
      <c r="BH4" s="653" t="s">
        <v>613</v>
      </c>
      <c r="BI4" s="654" t="s">
        <v>614</v>
      </c>
      <c r="BJ4" s="655" t="s">
        <v>611</v>
      </c>
      <c r="BK4" s="653" t="s">
        <v>612</v>
      </c>
      <c r="BL4" s="654" t="s">
        <v>615</v>
      </c>
      <c r="BM4" s="655" t="s">
        <v>611</v>
      </c>
      <c r="BN4" s="653" t="s">
        <v>612</v>
      </c>
      <c r="BO4" s="654" t="s">
        <v>615</v>
      </c>
      <c r="BP4" s="655" t="s">
        <v>611</v>
      </c>
      <c r="BQ4" s="653" t="s">
        <v>612</v>
      </c>
      <c r="BR4" s="656" t="s">
        <v>615</v>
      </c>
      <c r="BS4" s="637"/>
      <c r="BT4" s="637"/>
      <c r="BU4" s="637"/>
      <c r="BV4" s="637"/>
      <c r="BW4" s="652" t="s">
        <v>611</v>
      </c>
      <c r="BX4" s="653" t="s">
        <v>612</v>
      </c>
      <c r="BY4" s="653" t="s">
        <v>613</v>
      </c>
      <c r="BZ4" s="654" t="s">
        <v>614</v>
      </c>
      <c r="CA4" s="655" t="s">
        <v>611</v>
      </c>
      <c r="CB4" s="653" t="s">
        <v>612</v>
      </c>
      <c r="CC4" s="653" t="s">
        <v>613</v>
      </c>
      <c r="CD4" s="654" t="s">
        <v>614</v>
      </c>
      <c r="CE4" s="655" t="s">
        <v>611</v>
      </c>
      <c r="CF4" s="653" t="s">
        <v>612</v>
      </c>
      <c r="CG4" s="653" t="s">
        <v>613</v>
      </c>
      <c r="CH4" s="656" t="s">
        <v>614</v>
      </c>
    </row>
    <row r="5" spans="2:86" ht="18" customHeight="1">
      <c r="B5" s="274" t="s">
        <v>0</v>
      </c>
      <c r="C5" s="274"/>
      <c r="D5" s="609"/>
      <c r="E5" s="119" t="s">
        <v>293</v>
      </c>
      <c r="F5" s="120"/>
      <c r="G5" s="120"/>
      <c r="H5" s="120"/>
      <c r="I5" s="120"/>
      <c r="J5" s="130"/>
      <c r="K5" s="413" t="s">
        <v>1</v>
      </c>
      <c r="L5" s="309"/>
      <c r="M5" s="309"/>
      <c r="N5" s="288" t="s">
        <v>295</v>
      </c>
      <c r="O5" s="288"/>
      <c r="P5" s="288"/>
      <c r="Q5" s="288"/>
      <c r="R5" s="288"/>
      <c r="S5" s="288"/>
      <c r="T5" s="118" t="s">
        <v>376</v>
      </c>
      <c r="U5" s="118"/>
      <c r="V5" s="118"/>
      <c r="W5" s="118"/>
      <c r="X5" s="118"/>
      <c r="Y5" s="109" t="s">
        <v>334</v>
      </c>
      <c r="Z5" s="109"/>
      <c r="AA5" s="109"/>
      <c r="AB5" s="109"/>
      <c r="AC5" s="109"/>
      <c r="AD5" s="109"/>
      <c r="AE5" s="109"/>
      <c r="AF5" s="109"/>
      <c r="AG5" s="578"/>
      <c r="AH5" s="611"/>
      <c r="AI5" s="611"/>
      <c r="AJ5" s="579"/>
      <c r="AK5" s="657"/>
      <c r="AL5" s="658"/>
      <c r="AM5" s="658"/>
      <c r="AN5" s="658"/>
      <c r="AO5" s="659"/>
      <c r="AQ5" s="651" t="s">
        <v>616</v>
      </c>
      <c r="AU5" s="631"/>
      <c r="AV5" s="660">
        <f>N7</f>
        <v>7</v>
      </c>
      <c r="AW5" s="661">
        <f>R7</f>
        <v>10.4</v>
      </c>
      <c r="AX5" s="662">
        <f>+Y32</f>
        <v>0</v>
      </c>
      <c r="AY5" s="662">
        <f>+Z32</f>
        <v>0</v>
      </c>
      <c r="AZ5" s="662">
        <f>+AA32</f>
        <v>0</v>
      </c>
      <c r="BA5" s="662">
        <f t="shared" ref="BA5" si="0">+AB32</f>
        <v>0</v>
      </c>
      <c r="BB5" s="662">
        <f>+AC32</f>
        <v>0</v>
      </c>
      <c r="BC5" s="662">
        <f t="shared" ref="BC5:BI5" si="1">+AD32</f>
        <v>0</v>
      </c>
      <c r="BD5" s="662">
        <f t="shared" si="1"/>
        <v>0</v>
      </c>
      <c r="BE5" s="662">
        <f t="shared" si="1"/>
        <v>2</v>
      </c>
      <c r="BF5" s="662">
        <f t="shared" si="1"/>
        <v>0</v>
      </c>
      <c r="BG5" s="662">
        <f t="shared" si="1"/>
        <v>0</v>
      </c>
      <c r="BH5" s="662">
        <f t="shared" si="1"/>
        <v>0</v>
      </c>
      <c r="BI5" s="662">
        <f t="shared" si="1"/>
        <v>0</v>
      </c>
      <c r="BJ5" s="662">
        <f>IF(Y35="",0,Y35)</f>
        <v>0</v>
      </c>
      <c r="BK5" s="662">
        <f>IF(Z35="",0,Z35)</f>
        <v>0</v>
      </c>
      <c r="BL5" s="662">
        <f>IF(AA35="",0,AA35)</f>
        <v>0</v>
      </c>
      <c r="BM5" s="662">
        <f>+AC35</f>
        <v>0</v>
      </c>
      <c r="BN5" s="662">
        <f t="shared" ref="BN5:BO5" si="2">+AD35</f>
        <v>0</v>
      </c>
      <c r="BO5" s="662">
        <f t="shared" si="2"/>
        <v>2</v>
      </c>
      <c r="BP5" s="662">
        <f>+AG35</f>
        <v>0</v>
      </c>
      <c r="BQ5" s="662">
        <f>+AH35</f>
        <v>0</v>
      </c>
      <c r="BR5" s="662">
        <f>+AI35</f>
        <v>0</v>
      </c>
      <c r="BS5" s="651" t="str">
        <f>+Y36</f>
        <v>Ⅰ</v>
      </c>
      <c r="BT5" s="651" t="str">
        <f>+AC36</f>
        <v>Ⅱ</v>
      </c>
      <c r="BU5" s="651" t="str">
        <f>+AG36</f>
        <v>Ⅰ</v>
      </c>
      <c r="BV5" s="651" t="str">
        <f>+Y37</f>
        <v>Ⅱ</v>
      </c>
      <c r="BW5" s="663" t="str">
        <f>IF(Y32&gt;0,R7,"")</f>
        <v/>
      </c>
      <c r="BX5" s="664" t="str">
        <f>IF(Z32&gt;0,"",IF(AA32&gt;0,R7,""))</f>
        <v/>
      </c>
      <c r="BY5" s="664" t="str">
        <f>IF(Y32+Z32&gt;0,"",IF(AA32&gt;0,R7,""))</f>
        <v/>
      </c>
      <c r="BZ5" s="664" t="str">
        <f>IF(Y32+Z32+AA32&gt;0,"",IF(AB32&gt;0,R7,""))</f>
        <v/>
      </c>
      <c r="CA5" s="665">
        <f t="shared" ref="CA5:CH5" si="3">+AC31</f>
        <v>0</v>
      </c>
      <c r="CB5" s="665">
        <f t="shared" si="3"/>
        <v>0</v>
      </c>
      <c r="CC5" s="665">
        <f t="shared" si="3"/>
        <v>0</v>
      </c>
      <c r="CD5" s="665">
        <f t="shared" si="3"/>
        <v>0.78</v>
      </c>
      <c r="CE5" s="665">
        <f t="shared" si="3"/>
        <v>0</v>
      </c>
      <c r="CF5" s="665">
        <f t="shared" si="3"/>
        <v>0</v>
      </c>
      <c r="CG5" s="665">
        <f t="shared" si="3"/>
        <v>0</v>
      </c>
      <c r="CH5" s="665">
        <f t="shared" si="3"/>
        <v>0</v>
      </c>
    </row>
    <row r="6" spans="2:86" ht="12" customHeight="1">
      <c r="B6" s="666" t="s">
        <v>617</v>
      </c>
      <c r="C6" s="667"/>
      <c r="D6" s="668"/>
      <c r="E6" s="669"/>
      <c r="F6" s="669"/>
      <c r="G6" s="669"/>
      <c r="H6" s="669"/>
      <c r="I6" s="669"/>
      <c r="J6" s="670"/>
      <c r="K6" s="671" t="s">
        <v>618</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2:86" ht="12" customHeight="1">
      <c r="B7" s="390"/>
      <c r="C7" s="674"/>
      <c r="D7" s="669"/>
      <c r="E7" s="669"/>
      <c r="F7" s="669"/>
      <c r="G7" s="669"/>
      <c r="H7" s="669"/>
      <c r="I7" s="669"/>
      <c r="J7" s="670"/>
      <c r="K7" s="675" t="s">
        <v>619</v>
      </c>
      <c r="L7" s="676"/>
      <c r="M7" s="677"/>
      <c r="N7" s="678">
        <v>7</v>
      </c>
      <c r="O7" s="679"/>
      <c r="P7" s="675" t="s">
        <v>620</v>
      </c>
      <c r="Q7" s="677"/>
      <c r="R7" s="680">
        <v>10.4</v>
      </c>
      <c r="S7" s="681"/>
      <c r="T7" s="682"/>
      <c r="U7" s="683" t="s">
        <v>621</v>
      </c>
      <c r="V7" s="684"/>
      <c r="W7" s="683" t="s">
        <v>622</v>
      </c>
      <c r="X7" s="684"/>
      <c r="Y7" s="677" t="s">
        <v>623</v>
      </c>
      <c r="Z7" s="685"/>
      <c r="AA7" s="685"/>
      <c r="AB7" s="685"/>
      <c r="AC7" s="683" t="s">
        <v>624</v>
      </c>
      <c r="AD7" s="686"/>
      <c r="AE7" s="686"/>
      <c r="AF7" s="686"/>
      <c r="AG7" s="686"/>
      <c r="AH7" s="686"/>
      <c r="AI7" s="686"/>
      <c r="AJ7" s="684"/>
      <c r="AK7" s="683" t="s">
        <v>625</v>
      </c>
      <c r="AL7" s="686"/>
      <c r="AM7" s="686"/>
      <c r="AN7" s="687"/>
      <c r="AO7" s="688"/>
      <c r="AP7" s="2"/>
      <c r="AW7" s="689"/>
    </row>
    <row r="8" spans="2:86" ht="12" customHeight="1">
      <c r="B8" s="390"/>
      <c r="C8" s="674"/>
      <c r="D8" s="669"/>
      <c r="E8" s="669"/>
      <c r="F8" s="669"/>
      <c r="G8" s="669"/>
      <c r="H8" s="669"/>
      <c r="I8" s="669"/>
      <c r="J8" s="670"/>
      <c r="K8" s="685" t="s">
        <v>626</v>
      </c>
      <c r="L8" s="685" t="s">
        <v>387</v>
      </c>
      <c r="M8" s="685"/>
      <c r="N8" s="685" t="s">
        <v>388</v>
      </c>
      <c r="O8" s="685"/>
      <c r="P8" s="685" t="s">
        <v>627</v>
      </c>
      <c r="Q8" s="685"/>
      <c r="R8" s="685" t="s">
        <v>499</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2:86" ht="12" customHeight="1">
      <c r="B9" s="390"/>
      <c r="C9" s="674"/>
      <c r="D9" s="669"/>
      <c r="E9" s="669"/>
      <c r="F9" s="669"/>
      <c r="G9" s="669"/>
      <c r="H9" s="669"/>
      <c r="I9" s="669"/>
      <c r="J9" s="670"/>
      <c r="K9" s="685"/>
      <c r="L9" s="685"/>
      <c r="M9" s="685"/>
      <c r="N9" s="685"/>
      <c r="O9" s="685"/>
      <c r="P9" s="685"/>
      <c r="Q9" s="685"/>
      <c r="R9" s="685"/>
      <c r="S9" s="685"/>
      <c r="T9" s="685"/>
      <c r="U9" s="690"/>
      <c r="V9" s="691"/>
      <c r="W9" s="690"/>
      <c r="X9" s="691"/>
      <c r="Y9" s="677" t="s">
        <v>628</v>
      </c>
      <c r="Z9" s="685"/>
      <c r="AA9" s="685"/>
      <c r="AB9" s="685"/>
      <c r="AC9" s="685" t="s">
        <v>629</v>
      </c>
      <c r="AD9" s="685"/>
      <c r="AE9" s="685"/>
      <c r="AF9" s="685"/>
      <c r="AG9" s="685" t="s">
        <v>630</v>
      </c>
      <c r="AH9" s="685"/>
      <c r="AI9" s="685"/>
      <c r="AJ9" s="685"/>
      <c r="AK9" s="690"/>
      <c r="AL9" s="695"/>
      <c r="AM9" s="695"/>
      <c r="AN9" s="696"/>
      <c r="AO9" s="697"/>
      <c r="AP9" s="2"/>
    </row>
    <row r="10" spans="2:86" ht="12" customHeight="1">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345</v>
      </c>
      <c r="Z10" s="699" t="s">
        <v>344</v>
      </c>
      <c r="AA10" s="699" t="s">
        <v>631</v>
      </c>
      <c r="AB10" s="699" t="s">
        <v>632</v>
      </c>
      <c r="AC10" s="699" t="s">
        <v>345</v>
      </c>
      <c r="AD10" s="699" t="s">
        <v>344</v>
      </c>
      <c r="AE10" s="699" t="s">
        <v>631</v>
      </c>
      <c r="AF10" s="699" t="s">
        <v>632</v>
      </c>
      <c r="AG10" s="699" t="s">
        <v>345</v>
      </c>
      <c r="AH10" s="699" t="s">
        <v>344</v>
      </c>
      <c r="AI10" s="699" t="s">
        <v>631</v>
      </c>
      <c r="AJ10" s="699" t="s">
        <v>632</v>
      </c>
      <c r="AK10" s="692"/>
      <c r="AL10" s="693"/>
      <c r="AM10" s="693"/>
      <c r="AN10" s="700"/>
      <c r="AO10" s="701"/>
      <c r="AP10" s="2"/>
    </row>
    <row r="11" spans="2:86" ht="12" customHeight="1">
      <c r="B11" s="390"/>
      <c r="C11" s="674"/>
      <c r="D11" s="669"/>
      <c r="E11" s="669"/>
      <c r="F11" s="669"/>
      <c r="G11" s="669"/>
      <c r="H11" s="669"/>
      <c r="I11" s="669"/>
      <c r="J11" s="670"/>
      <c r="K11" s="702">
        <v>1</v>
      </c>
      <c r="L11" s="703" t="s">
        <v>402</v>
      </c>
      <c r="M11" s="704"/>
      <c r="N11" s="703" t="s">
        <v>437</v>
      </c>
      <c r="O11" s="704"/>
      <c r="P11" s="703" t="s">
        <v>404</v>
      </c>
      <c r="Q11" s="704"/>
      <c r="R11" s="705" t="s">
        <v>430</v>
      </c>
      <c r="S11" s="705"/>
      <c r="T11" s="705"/>
      <c r="U11" s="703" t="s">
        <v>291</v>
      </c>
      <c r="V11" s="704"/>
      <c r="W11" s="703" t="s">
        <v>291</v>
      </c>
      <c r="X11" s="706"/>
      <c r="Y11" s="707"/>
      <c r="Z11" s="707"/>
      <c r="AA11" s="707"/>
      <c r="AB11" s="707"/>
      <c r="AC11" s="708"/>
      <c r="AD11" s="708"/>
      <c r="AE11" s="708"/>
      <c r="AF11" s="708">
        <v>0.01</v>
      </c>
      <c r="AG11" s="708"/>
      <c r="AH11" s="708"/>
      <c r="AI11" s="708"/>
      <c r="AJ11" s="708"/>
      <c r="AK11" s="709"/>
      <c r="AL11" s="710"/>
      <c r="AM11" s="710"/>
      <c r="AN11" s="711"/>
      <c r="AO11" s="712"/>
      <c r="AP11" s="2"/>
      <c r="AQ11" s="713">
        <f>IF(P11="外力",1,IF(P11="材質劣化",2,IF(P11="漏水",3,4)))</f>
        <v>2</v>
      </c>
    </row>
    <row r="12" spans="2:86" ht="12" customHeight="1">
      <c r="B12" s="390"/>
      <c r="C12" s="674"/>
      <c r="D12" s="669"/>
      <c r="E12" s="669"/>
      <c r="F12" s="669"/>
      <c r="G12" s="669"/>
      <c r="H12" s="669"/>
      <c r="I12" s="669"/>
      <c r="J12" s="670"/>
      <c r="K12" s="702">
        <v>2</v>
      </c>
      <c r="L12" s="703" t="s">
        <v>402</v>
      </c>
      <c r="M12" s="704"/>
      <c r="N12" s="703" t="s">
        <v>439</v>
      </c>
      <c r="O12" s="704"/>
      <c r="P12" s="703" t="s">
        <v>404</v>
      </c>
      <c r="Q12" s="704"/>
      <c r="R12" s="705" t="s">
        <v>426</v>
      </c>
      <c r="S12" s="705"/>
      <c r="T12" s="705"/>
      <c r="U12" s="703" t="s">
        <v>318</v>
      </c>
      <c r="V12" s="704"/>
      <c r="W12" s="703" t="s">
        <v>291</v>
      </c>
      <c r="X12" s="706"/>
      <c r="Y12" s="707"/>
      <c r="Z12" s="707"/>
      <c r="AA12" s="707"/>
      <c r="AB12" s="707"/>
      <c r="AC12" s="708"/>
      <c r="AD12" s="708"/>
      <c r="AE12" s="708"/>
      <c r="AF12" s="708">
        <v>0.77</v>
      </c>
      <c r="AG12" s="708"/>
      <c r="AH12" s="708"/>
      <c r="AI12" s="708"/>
      <c r="AJ12" s="708"/>
      <c r="AK12" s="709" t="s">
        <v>662</v>
      </c>
      <c r="AL12" s="710"/>
      <c r="AM12" s="710"/>
      <c r="AN12" s="711"/>
      <c r="AO12" s="712"/>
      <c r="AP12" s="2"/>
      <c r="AQ12" s="713">
        <f t="shared" ref="AQ12:AQ30" si="4">IF(P12="外力",1,IF(P12="材質劣化",2,IF(P12="漏水",3,4)))</f>
        <v>2</v>
      </c>
    </row>
    <row r="13" spans="2:86" ht="12" customHeight="1">
      <c r="B13" s="390"/>
      <c r="C13" s="674"/>
      <c r="D13" s="669"/>
      <c r="E13" s="669"/>
      <c r="F13" s="669"/>
      <c r="G13" s="669"/>
      <c r="H13" s="669"/>
      <c r="I13" s="669"/>
      <c r="J13" s="670"/>
      <c r="K13" s="702">
        <v>3</v>
      </c>
      <c r="L13" s="703" t="s">
        <v>402</v>
      </c>
      <c r="M13" s="704"/>
      <c r="N13" s="703" t="s">
        <v>403</v>
      </c>
      <c r="O13" s="704"/>
      <c r="P13" s="703" t="s">
        <v>404</v>
      </c>
      <c r="Q13" s="704"/>
      <c r="R13" s="705" t="s">
        <v>405</v>
      </c>
      <c r="S13" s="705"/>
      <c r="T13" s="705"/>
      <c r="U13" s="703" t="s">
        <v>323</v>
      </c>
      <c r="V13" s="704"/>
      <c r="W13" s="703" t="s">
        <v>408</v>
      </c>
      <c r="X13" s="706"/>
      <c r="Y13" s="707"/>
      <c r="Z13" s="707"/>
      <c r="AA13" s="707"/>
      <c r="AB13" s="707"/>
      <c r="AC13" s="708"/>
      <c r="AD13" s="708"/>
      <c r="AE13" s="708"/>
      <c r="AF13" s="708"/>
      <c r="AG13" s="708"/>
      <c r="AH13" s="708"/>
      <c r="AI13" s="708"/>
      <c r="AJ13" s="708"/>
      <c r="AK13" s="709" t="s">
        <v>657</v>
      </c>
      <c r="AL13" s="710"/>
      <c r="AM13" s="710"/>
      <c r="AN13" s="711"/>
      <c r="AO13" s="712"/>
      <c r="AP13" s="2"/>
      <c r="AQ13" s="713">
        <f t="shared" si="4"/>
        <v>2</v>
      </c>
    </row>
    <row r="14" spans="2:86" ht="12" customHeight="1">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row>
    <row r="15" spans="2:86" ht="12" customHeight="1">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row>
    <row r="16" spans="2:86" ht="12" customHeight="1">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row>
    <row r="17" spans="1:111" ht="12" customHeight="1">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row>
    <row r="18" spans="1:111" ht="12" customHeight="1">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row>
    <row r="19" spans="1:111" ht="12" customHeight="1">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row>
    <row r="20" spans="1:111" ht="12" customHeight="1">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633</v>
      </c>
      <c r="L31" s="685" t="s">
        <v>634</v>
      </c>
      <c r="M31" s="685"/>
      <c r="N31" s="685"/>
      <c r="O31" s="685"/>
      <c r="P31" s="685"/>
      <c r="Q31" s="685"/>
      <c r="R31" s="685"/>
      <c r="S31" s="685"/>
      <c r="T31" s="685"/>
      <c r="U31" s="685"/>
      <c r="V31" s="685"/>
      <c r="W31" s="685"/>
      <c r="X31" s="685"/>
      <c r="Y31" s="675" t="s">
        <v>635</v>
      </c>
      <c r="Z31" s="676"/>
      <c r="AA31" s="676"/>
      <c r="AB31" s="677"/>
      <c r="AC31" s="714">
        <f t="shared" ref="AC31:AJ31" si="5">SUM(AC11:AC30)</f>
        <v>0</v>
      </c>
      <c r="AD31" s="714">
        <f t="shared" si="5"/>
        <v>0</v>
      </c>
      <c r="AE31" s="714">
        <f t="shared" si="5"/>
        <v>0</v>
      </c>
      <c r="AF31" s="714">
        <f t="shared" si="5"/>
        <v>0.78</v>
      </c>
      <c r="AG31" s="714">
        <f t="shared" si="5"/>
        <v>0</v>
      </c>
      <c r="AH31" s="714">
        <f t="shared" si="5"/>
        <v>0</v>
      </c>
      <c r="AI31" s="714">
        <f t="shared" si="5"/>
        <v>0</v>
      </c>
      <c r="AJ31" s="714">
        <f t="shared" si="5"/>
        <v>0</v>
      </c>
      <c r="AK31" s="675" t="s">
        <v>636</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637</v>
      </c>
      <c r="M32" s="685"/>
      <c r="N32" s="685"/>
      <c r="O32" s="685" t="s">
        <v>638</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0</v>
      </c>
      <c r="AE32" s="715">
        <f t="shared" si="6"/>
        <v>0</v>
      </c>
      <c r="AF32" s="715">
        <f t="shared" si="6"/>
        <v>2</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c r="A33" s="2"/>
      <c r="B33" s="390"/>
      <c r="C33" s="674"/>
      <c r="D33" s="669"/>
      <c r="E33" s="669"/>
      <c r="F33" s="669"/>
      <c r="G33" s="669"/>
      <c r="H33" s="669"/>
      <c r="I33" s="669"/>
      <c r="J33" s="670"/>
      <c r="K33" s="685"/>
      <c r="L33" s="685"/>
      <c r="M33" s="685"/>
      <c r="N33" s="685"/>
      <c r="O33" s="685" t="s">
        <v>639</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Ⅱb</v>
      </c>
      <c r="AD33" s="720"/>
      <c r="AE33" s="720"/>
      <c r="AF33" s="721"/>
      <c r="AG33" s="719" t="str">
        <f>IF(AG32&gt;0,"Ⅳ",IF(AH32&gt;0,"Ⅲ",IF(AI32&gt;0,"Ⅱa",IF(AJ32&gt;0,"Ⅱb","Ⅰ"))))</f>
        <v>Ⅰ</v>
      </c>
      <c r="AH33" s="720"/>
      <c r="AI33" s="720"/>
      <c r="AJ33" s="721"/>
      <c r="AK33" s="722"/>
      <c r="AL33" s="723"/>
      <c r="AM33" s="723"/>
      <c r="AN33" s="723"/>
      <c r="AO33" s="724"/>
      <c r="AP33" s="2"/>
      <c r="AQ33" s="31" t="s">
        <v>611</v>
      </c>
      <c r="AR33" s="31" t="s">
        <v>612</v>
      </c>
      <c r="AS33" s="287" t="s">
        <v>615</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c r="A34" s="2"/>
      <c r="B34" s="390"/>
      <c r="C34" s="674"/>
      <c r="D34" s="669"/>
      <c r="E34" s="669"/>
      <c r="F34" s="669"/>
      <c r="G34" s="669"/>
      <c r="H34" s="669"/>
      <c r="I34" s="669"/>
      <c r="J34" s="670"/>
      <c r="K34" s="685"/>
      <c r="L34" s="685" t="s">
        <v>640</v>
      </c>
      <c r="M34" s="685"/>
      <c r="N34" s="685"/>
      <c r="O34" s="685" t="s">
        <v>641</v>
      </c>
      <c r="P34" s="685"/>
      <c r="Q34" s="685"/>
      <c r="R34" s="685"/>
      <c r="S34" s="685"/>
      <c r="T34" s="685"/>
      <c r="U34" s="685"/>
      <c r="V34" s="685"/>
      <c r="W34" s="685"/>
      <c r="X34" s="685"/>
      <c r="Y34" s="445" t="s">
        <v>345</v>
      </c>
      <c r="Z34" s="445" t="s">
        <v>344</v>
      </c>
      <c r="AA34" s="725" t="s">
        <v>343</v>
      </c>
      <c r="AB34" s="725"/>
      <c r="AC34" s="445" t="s">
        <v>345</v>
      </c>
      <c r="AD34" s="445" t="s">
        <v>344</v>
      </c>
      <c r="AE34" s="725" t="s">
        <v>343</v>
      </c>
      <c r="AF34" s="725"/>
      <c r="AG34" s="445" t="s">
        <v>345</v>
      </c>
      <c r="AH34" s="445" t="s">
        <v>344</v>
      </c>
      <c r="AI34" s="725" t="s">
        <v>343</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c r="A35" s="2"/>
      <c r="B35" s="390"/>
      <c r="C35" s="674"/>
      <c r="D35" s="669"/>
      <c r="E35" s="669"/>
      <c r="F35" s="669"/>
      <c r="G35" s="669"/>
      <c r="H35" s="669"/>
      <c r="I35" s="669"/>
      <c r="J35" s="670"/>
      <c r="K35" s="685"/>
      <c r="L35" s="685"/>
      <c r="M35" s="685"/>
      <c r="N35" s="685"/>
      <c r="O35" s="685" t="s">
        <v>642</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0</v>
      </c>
      <c r="AE35" s="719">
        <f>AE32+AF32</f>
        <v>2</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2</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c r="A36" s="2"/>
      <c r="B36" s="390"/>
      <c r="C36" s="674"/>
      <c r="D36" s="669"/>
      <c r="E36" s="669"/>
      <c r="F36" s="669"/>
      <c r="G36" s="669"/>
      <c r="H36" s="669"/>
      <c r="I36" s="669"/>
      <c r="J36" s="670"/>
      <c r="K36" s="685"/>
      <c r="L36" s="685"/>
      <c r="M36" s="685"/>
      <c r="N36" s="685"/>
      <c r="O36" s="685" t="s">
        <v>643</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Ⅱ</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Ⅱ</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390"/>
      <c r="C37" s="674"/>
      <c r="D37" s="669"/>
      <c r="E37" s="669"/>
      <c r="F37" s="669"/>
      <c r="G37" s="669"/>
      <c r="H37" s="669"/>
      <c r="I37" s="669"/>
      <c r="J37" s="670"/>
      <c r="K37" s="685"/>
      <c r="L37" s="685"/>
      <c r="M37" s="685"/>
      <c r="N37" s="685"/>
      <c r="O37" s="685" t="s">
        <v>644</v>
      </c>
      <c r="P37" s="685"/>
      <c r="Q37" s="685"/>
      <c r="R37" s="685"/>
      <c r="S37" s="685"/>
      <c r="T37" s="685"/>
      <c r="U37" s="685"/>
      <c r="V37" s="685"/>
      <c r="W37" s="685"/>
      <c r="X37" s="685"/>
      <c r="Y37" s="719" t="str">
        <f>IF(COUNTIF(Y36:AJ36,"Ⅳ")&gt;0,"Ⅳ",IF(COUNTIF(Y36:AJ36,"Ⅲ")&gt;0,"Ⅲ",IF(COUNTIF(Y36:AJ36,"Ⅱ")&gt;0,"Ⅱ","Ⅰ")))</f>
        <v>Ⅱ</v>
      </c>
      <c r="Z37" s="720"/>
      <c r="AA37" s="720"/>
      <c r="AB37" s="720"/>
      <c r="AC37" s="720"/>
      <c r="AD37" s="720"/>
      <c r="AE37" s="720"/>
      <c r="AF37" s="720"/>
      <c r="AG37" s="720"/>
      <c r="AH37" s="720"/>
      <c r="AI37" s="720"/>
      <c r="AJ37" s="721"/>
      <c r="AK37" s="731"/>
      <c r="AL37" s="732"/>
      <c r="AM37" s="732"/>
      <c r="AN37" s="732"/>
      <c r="AO37" s="733"/>
      <c r="AP37" s="2"/>
    </row>
    <row r="38" spans="1:111" ht="14.25" customHeight="1">
      <c r="B38" s="390"/>
      <c r="C38" s="674"/>
      <c r="D38" s="669"/>
      <c r="E38" s="669"/>
      <c r="F38" s="669"/>
      <c r="G38" s="669"/>
      <c r="H38" s="669"/>
      <c r="I38" s="669"/>
      <c r="J38" s="670"/>
      <c r="K38" s="685" t="s">
        <v>105</v>
      </c>
      <c r="L38" s="734" t="s">
        <v>663</v>
      </c>
      <c r="M38" s="734"/>
      <c r="N38" s="734"/>
      <c r="O38" s="734"/>
      <c r="P38" s="734"/>
      <c r="Q38" s="734"/>
      <c r="R38" s="734"/>
      <c r="S38" s="734"/>
      <c r="T38" s="734"/>
      <c r="U38" s="734"/>
      <c r="V38" s="734"/>
      <c r="W38" s="734"/>
      <c r="X38" s="734"/>
      <c r="Y38" s="734"/>
      <c r="Z38" s="734"/>
      <c r="AA38" s="734"/>
      <c r="AB38" s="734"/>
      <c r="AC38" s="734"/>
      <c r="AD38" s="734"/>
      <c r="AE38" s="734"/>
      <c r="AF38" s="734"/>
      <c r="AG38" s="734"/>
      <c r="AH38" s="734"/>
      <c r="AI38" s="734"/>
      <c r="AJ38" s="734"/>
      <c r="AK38" s="734"/>
      <c r="AL38" s="734"/>
      <c r="AM38" s="734"/>
      <c r="AN38" s="734"/>
      <c r="AO38" s="734"/>
      <c r="AP38" s="2"/>
    </row>
    <row r="39" spans="1:111" ht="14.25" customHeight="1">
      <c r="B39" s="390"/>
      <c r="C39" s="674"/>
      <c r="D39" s="669"/>
      <c r="E39" s="669"/>
      <c r="F39" s="669"/>
      <c r="G39" s="669"/>
      <c r="H39" s="669"/>
      <c r="I39" s="669"/>
      <c r="J39" s="670"/>
      <c r="K39" s="685"/>
      <c r="L39" s="734"/>
      <c r="M39" s="734"/>
      <c r="N39" s="734"/>
      <c r="O39" s="734"/>
      <c r="P39" s="734"/>
      <c r="Q39" s="734"/>
      <c r="R39" s="734"/>
      <c r="S39" s="734"/>
      <c r="T39" s="734"/>
      <c r="U39" s="734"/>
      <c r="V39" s="734"/>
      <c r="W39" s="734"/>
      <c r="X39" s="734"/>
      <c r="Y39" s="734"/>
      <c r="Z39" s="734"/>
      <c r="AA39" s="734"/>
      <c r="AB39" s="734"/>
      <c r="AC39" s="734"/>
      <c r="AD39" s="734"/>
      <c r="AE39" s="734"/>
      <c r="AF39" s="734"/>
      <c r="AG39" s="734"/>
      <c r="AH39" s="734"/>
      <c r="AI39" s="734"/>
      <c r="AJ39" s="734"/>
      <c r="AK39" s="734"/>
      <c r="AL39" s="734"/>
      <c r="AM39" s="734"/>
      <c r="AN39" s="734"/>
      <c r="AO39" s="734"/>
      <c r="AP39" s="2"/>
    </row>
    <row r="40" spans="1:111" ht="12" customHeight="1">
      <c r="B40" s="390"/>
      <c r="C40" s="674"/>
      <c r="D40" s="669"/>
      <c r="E40" s="669"/>
      <c r="F40" s="669"/>
      <c r="G40" s="669"/>
      <c r="H40" s="669"/>
      <c r="I40" s="669"/>
      <c r="J40" s="670"/>
      <c r="K40" s="735" t="s">
        <v>645</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row>
    <row r="41" spans="1:111" ht="12" customHeight="1">
      <c r="B41" s="390"/>
      <c r="C41" s="674"/>
      <c r="D41" s="669"/>
      <c r="E41" s="669"/>
      <c r="F41" s="669"/>
      <c r="G41" s="669"/>
      <c r="H41" s="669"/>
      <c r="I41" s="669"/>
      <c r="J41" s="670"/>
      <c r="K41" s="736" t="s">
        <v>646</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1:111" ht="12" customHeight="1">
      <c r="B42" s="390"/>
      <c r="C42" s="674"/>
      <c r="D42" s="669"/>
      <c r="E42" s="669"/>
      <c r="F42" s="669"/>
      <c r="G42" s="669"/>
      <c r="H42" s="669"/>
      <c r="I42" s="669"/>
      <c r="J42" s="670"/>
      <c r="K42" s="737" t="s">
        <v>647</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1:111" ht="12" customHeight="1">
      <c r="B43" s="390"/>
      <c r="C43" s="674"/>
      <c r="D43" s="669"/>
      <c r="E43" s="669"/>
      <c r="F43" s="669"/>
      <c r="G43" s="669"/>
      <c r="H43" s="669"/>
      <c r="I43" s="669"/>
      <c r="J43" s="670"/>
      <c r="K43" s="737" t="s">
        <v>648</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1:111" ht="12" customHeight="1">
      <c r="B44" s="390"/>
      <c r="C44" s="674"/>
      <c r="D44" s="669"/>
      <c r="E44" s="669"/>
      <c r="F44" s="669"/>
      <c r="G44" s="669"/>
      <c r="H44" s="669"/>
      <c r="I44" s="669"/>
      <c r="J44" s="670"/>
      <c r="K44" s="740" t="s">
        <v>649</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1:111"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c r="B46" s="2" t="s">
        <v>650</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c r="B47" s="2" t="s">
        <v>651</v>
      </c>
    </row>
    <row r="48" spans="1:111" ht="12" customHeight="1">
      <c r="B48" s="2" t="s">
        <v>652</v>
      </c>
    </row>
    <row r="49" spans="2:2" ht="12" customHeight="1">
      <c r="B49" s="2" t="s">
        <v>653</v>
      </c>
    </row>
    <row r="50" spans="2:2" ht="12" customHeight="1">
      <c r="B50" s="2" t="s">
        <v>654</v>
      </c>
    </row>
    <row r="51" spans="2:2" ht="12" customHeight="1">
      <c r="B51" s="2" t="s">
        <v>655</v>
      </c>
    </row>
    <row r="52" spans="2:2">
      <c r="B52" s="2" t="s">
        <v>656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10" priority="4">
      <formula>$AQ11=2</formula>
    </cfRule>
  </conditionalFormatting>
  <conditionalFormatting sqref="Y11:AF30">
    <cfRule type="expression" dxfId="109" priority="3">
      <formula>$AQ11=3</formula>
    </cfRule>
  </conditionalFormatting>
  <conditionalFormatting sqref="Y11:AJ30">
    <cfRule type="expression" dxfId="108" priority="1">
      <formula>$AQ11=4</formula>
    </cfRule>
  </conditionalFormatting>
  <conditionalFormatting sqref="AC11:AJ30">
    <cfRule type="expression" dxfId="107" priority="2">
      <formula>$AQ11=1</formula>
    </cfRule>
  </conditionalFormatting>
  <dataValidations count="2">
    <dataValidation type="list" allowBlank="1" showInputMessage="1" showErrorMessage="1" sqref="N11:O30 R11:T30" xr:uid="{AF7EAD2F-42A6-4ADB-9575-867637F0EC12}">
      <formula1>INDIRECT(L11)</formula1>
    </dataValidation>
    <dataValidation type="list" allowBlank="1" showInputMessage="1" showErrorMessage="1" sqref="Y11:AB30" xr:uid="{0123B6CE-851F-40CD-9FA6-2921784D02E0}">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70630-12CD-4798-B6C9-45F7C86DA1EA}">
  <dimension ref="A1:DG52"/>
  <sheetViews>
    <sheetView showGridLines="0" showZeros="0" view="pageBreakPreview" zoomScale="90" zoomScaleNormal="100" zoomScaleSheetLayoutView="90" workbookViewId="0">
      <selection activeCell="AY29" sqref="AY29"/>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2:86">
      <c r="AU1" s="631" t="s">
        <v>598</v>
      </c>
      <c r="AV1" s="632" t="s">
        <v>599</v>
      </c>
      <c r="AW1" s="633" t="s">
        <v>600</v>
      </c>
      <c r="AX1" s="634" t="s">
        <v>601</v>
      </c>
      <c r="AY1" s="635"/>
      <c r="AZ1" s="635"/>
      <c r="BA1" s="635"/>
      <c r="BB1" s="635"/>
      <c r="BC1" s="635"/>
      <c r="BD1" s="635"/>
      <c r="BE1" s="635"/>
      <c r="BF1" s="635"/>
      <c r="BG1" s="635"/>
      <c r="BH1" s="635"/>
      <c r="BI1" s="635"/>
      <c r="BJ1" s="635"/>
      <c r="BK1" s="635"/>
      <c r="BL1" s="635"/>
      <c r="BM1" s="635"/>
      <c r="BN1" s="635"/>
      <c r="BO1" s="635"/>
      <c r="BP1" s="635"/>
      <c r="BQ1" s="635"/>
      <c r="BR1" s="636"/>
      <c r="BS1" s="309" t="s">
        <v>602</v>
      </c>
      <c r="BT1" s="637"/>
      <c r="BU1" s="637"/>
      <c r="BV1" s="637"/>
      <c r="BW1" s="638" t="s">
        <v>603</v>
      </c>
      <c r="BX1" s="639"/>
      <c r="BY1" s="639"/>
      <c r="BZ1" s="639"/>
      <c r="CA1" s="639"/>
      <c r="CB1" s="639"/>
      <c r="CC1" s="639"/>
      <c r="CD1" s="639"/>
      <c r="CE1" s="639"/>
      <c r="CF1" s="639"/>
      <c r="CG1" s="639"/>
      <c r="CH1" s="640"/>
    </row>
    <row r="2" spans="2:86" ht="8.25" customHeight="1">
      <c r="AU2" s="631"/>
      <c r="AV2" s="641"/>
      <c r="AW2" s="642"/>
      <c r="AX2" s="643" t="s">
        <v>604</v>
      </c>
      <c r="AY2" s="118"/>
      <c r="AZ2" s="118"/>
      <c r="BA2" s="118"/>
      <c r="BB2" s="118"/>
      <c r="BC2" s="118"/>
      <c r="BD2" s="118"/>
      <c r="BE2" s="118"/>
      <c r="BF2" s="118"/>
      <c r="BG2" s="118"/>
      <c r="BH2" s="118"/>
      <c r="BI2" s="118"/>
      <c r="BJ2" s="118" t="s">
        <v>605</v>
      </c>
      <c r="BK2" s="118"/>
      <c r="BL2" s="118"/>
      <c r="BM2" s="118"/>
      <c r="BN2" s="118"/>
      <c r="BO2" s="118"/>
      <c r="BP2" s="118"/>
      <c r="BQ2" s="118"/>
      <c r="BR2" s="644"/>
      <c r="BS2" s="637"/>
      <c r="BT2" s="637"/>
      <c r="BU2" s="637"/>
      <c r="BV2" s="637"/>
      <c r="BW2" s="645" t="s">
        <v>606</v>
      </c>
      <c r="BX2" s="287"/>
      <c r="BY2" s="287"/>
      <c r="BZ2" s="287"/>
      <c r="CA2" s="118" t="s">
        <v>607</v>
      </c>
      <c r="CB2" s="118"/>
      <c r="CC2" s="118"/>
      <c r="CD2" s="118"/>
      <c r="CE2" s="118"/>
      <c r="CF2" s="118"/>
      <c r="CG2" s="118"/>
      <c r="CH2" s="644"/>
    </row>
    <row r="3" spans="2:86" ht="25.05" customHeight="1">
      <c r="B3" s="408" t="s">
        <v>608</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356</v>
      </c>
      <c r="AY3" s="118"/>
      <c r="AZ3" s="118"/>
      <c r="BA3" s="118"/>
      <c r="BB3" s="118" t="s">
        <v>342</v>
      </c>
      <c r="BC3" s="118"/>
      <c r="BD3" s="118"/>
      <c r="BE3" s="118"/>
      <c r="BF3" s="118" t="s">
        <v>353</v>
      </c>
      <c r="BG3" s="118"/>
      <c r="BH3" s="118"/>
      <c r="BI3" s="118"/>
      <c r="BJ3" s="287" t="s">
        <v>356</v>
      </c>
      <c r="BK3" s="287"/>
      <c r="BL3" s="287"/>
      <c r="BM3" s="287" t="s">
        <v>342</v>
      </c>
      <c r="BN3" s="287"/>
      <c r="BO3" s="287"/>
      <c r="BP3" s="287" t="s">
        <v>353</v>
      </c>
      <c r="BQ3" s="287"/>
      <c r="BR3" s="648"/>
      <c r="BS3" s="309" t="s">
        <v>356</v>
      </c>
      <c r="BT3" s="309" t="s">
        <v>342</v>
      </c>
      <c r="BU3" s="309" t="s">
        <v>353</v>
      </c>
      <c r="BV3" s="309" t="s">
        <v>609</v>
      </c>
      <c r="BW3" s="643" t="s">
        <v>610</v>
      </c>
      <c r="BX3" s="118"/>
      <c r="BY3" s="118"/>
      <c r="BZ3" s="118"/>
      <c r="CA3" s="118" t="s">
        <v>342</v>
      </c>
      <c r="CB3" s="118"/>
      <c r="CC3" s="118"/>
      <c r="CD3" s="118"/>
      <c r="CE3" s="118" t="s">
        <v>353</v>
      </c>
      <c r="CF3" s="118"/>
      <c r="CG3" s="118"/>
      <c r="CH3" s="644"/>
    </row>
    <row r="4" spans="2:86" ht="18" customHeight="1">
      <c r="B4" s="266" t="s">
        <v>8</v>
      </c>
      <c r="C4" s="266"/>
      <c r="D4" s="604"/>
      <c r="E4" s="115" t="s">
        <v>292</v>
      </c>
      <c r="F4" s="116"/>
      <c r="G4" s="116"/>
      <c r="H4" s="116"/>
      <c r="I4" s="116"/>
      <c r="J4" s="117"/>
      <c r="K4" s="141" t="s">
        <v>9</v>
      </c>
      <c r="L4" s="287"/>
      <c r="M4" s="287"/>
      <c r="N4" s="288" t="s">
        <v>294</v>
      </c>
      <c r="O4" s="288"/>
      <c r="P4" s="288"/>
      <c r="Q4" s="288"/>
      <c r="R4" s="288"/>
      <c r="S4" s="288"/>
      <c r="T4" s="118" t="s">
        <v>374</v>
      </c>
      <c r="U4" s="118"/>
      <c r="V4" s="118"/>
      <c r="W4" s="118"/>
      <c r="X4" s="118"/>
      <c r="Y4" s="109" t="s">
        <v>310</v>
      </c>
      <c r="Z4" s="109"/>
      <c r="AA4" s="109"/>
      <c r="AB4" s="109"/>
      <c r="AC4" s="109"/>
      <c r="AD4" s="109"/>
      <c r="AE4" s="109"/>
      <c r="AF4" s="109"/>
      <c r="AG4" s="91" t="s">
        <v>375</v>
      </c>
      <c r="AH4" s="92"/>
      <c r="AI4" s="92"/>
      <c r="AJ4" s="93"/>
      <c r="AK4" s="606">
        <v>44861</v>
      </c>
      <c r="AL4" s="649"/>
      <c r="AM4" s="649"/>
      <c r="AN4" s="649"/>
      <c r="AO4" s="650"/>
      <c r="AQ4" s="651"/>
      <c r="AU4" s="631"/>
      <c r="AV4" s="641"/>
      <c r="AW4" s="642"/>
      <c r="AX4" s="652" t="s">
        <v>611</v>
      </c>
      <c r="AY4" s="653" t="s">
        <v>612</v>
      </c>
      <c r="AZ4" s="653" t="s">
        <v>613</v>
      </c>
      <c r="BA4" s="654" t="s">
        <v>614</v>
      </c>
      <c r="BB4" s="655" t="s">
        <v>611</v>
      </c>
      <c r="BC4" s="653" t="s">
        <v>612</v>
      </c>
      <c r="BD4" s="653" t="s">
        <v>613</v>
      </c>
      <c r="BE4" s="654" t="s">
        <v>614</v>
      </c>
      <c r="BF4" s="655" t="s">
        <v>611</v>
      </c>
      <c r="BG4" s="653" t="s">
        <v>612</v>
      </c>
      <c r="BH4" s="653" t="s">
        <v>613</v>
      </c>
      <c r="BI4" s="654" t="s">
        <v>614</v>
      </c>
      <c r="BJ4" s="655" t="s">
        <v>611</v>
      </c>
      <c r="BK4" s="653" t="s">
        <v>612</v>
      </c>
      <c r="BL4" s="654" t="s">
        <v>615</v>
      </c>
      <c r="BM4" s="655" t="s">
        <v>611</v>
      </c>
      <c r="BN4" s="653" t="s">
        <v>612</v>
      </c>
      <c r="BO4" s="654" t="s">
        <v>615</v>
      </c>
      <c r="BP4" s="655" t="s">
        <v>611</v>
      </c>
      <c r="BQ4" s="653" t="s">
        <v>612</v>
      </c>
      <c r="BR4" s="656" t="s">
        <v>615</v>
      </c>
      <c r="BS4" s="637"/>
      <c r="BT4" s="637"/>
      <c r="BU4" s="637"/>
      <c r="BV4" s="637"/>
      <c r="BW4" s="652" t="s">
        <v>611</v>
      </c>
      <c r="BX4" s="653" t="s">
        <v>612</v>
      </c>
      <c r="BY4" s="653" t="s">
        <v>613</v>
      </c>
      <c r="BZ4" s="654" t="s">
        <v>614</v>
      </c>
      <c r="CA4" s="655" t="s">
        <v>611</v>
      </c>
      <c r="CB4" s="653" t="s">
        <v>612</v>
      </c>
      <c r="CC4" s="653" t="s">
        <v>613</v>
      </c>
      <c r="CD4" s="654" t="s">
        <v>614</v>
      </c>
      <c r="CE4" s="655" t="s">
        <v>611</v>
      </c>
      <c r="CF4" s="653" t="s">
        <v>612</v>
      </c>
      <c r="CG4" s="653" t="s">
        <v>613</v>
      </c>
      <c r="CH4" s="656" t="s">
        <v>614</v>
      </c>
    </row>
    <row r="5" spans="2:86" ht="18" customHeight="1">
      <c r="B5" s="274" t="s">
        <v>0</v>
      </c>
      <c r="C5" s="274"/>
      <c r="D5" s="609"/>
      <c r="E5" s="119" t="s">
        <v>293</v>
      </c>
      <c r="F5" s="120"/>
      <c r="G5" s="120"/>
      <c r="H5" s="120"/>
      <c r="I5" s="120"/>
      <c r="J5" s="130"/>
      <c r="K5" s="413" t="s">
        <v>1</v>
      </c>
      <c r="L5" s="309"/>
      <c r="M5" s="309"/>
      <c r="N5" s="288" t="s">
        <v>295</v>
      </c>
      <c r="O5" s="288"/>
      <c r="P5" s="288"/>
      <c r="Q5" s="288"/>
      <c r="R5" s="288"/>
      <c r="S5" s="288"/>
      <c r="T5" s="118" t="s">
        <v>376</v>
      </c>
      <c r="U5" s="118"/>
      <c r="V5" s="118"/>
      <c r="W5" s="118"/>
      <c r="X5" s="118"/>
      <c r="Y5" s="109" t="s">
        <v>334</v>
      </c>
      <c r="Z5" s="109"/>
      <c r="AA5" s="109"/>
      <c r="AB5" s="109"/>
      <c r="AC5" s="109"/>
      <c r="AD5" s="109"/>
      <c r="AE5" s="109"/>
      <c r="AF5" s="109"/>
      <c r="AG5" s="578"/>
      <c r="AH5" s="611"/>
      <c r="AI5" s="611"/>
      <c r="AJ5" s="579"/>
      <c r="AK5" s="657"/>
      <c r="AL5" s="658"/>
      <c r="AM5" s="658"/>
      <c r="AN5" s="658"/>
      <c r="AO5" s="659"/>
      <c r="AQ5" s="651" t="s">
        <v>616</v>
      </c>
      <c r="AU5" s="631"/>
      <c r="AV5" s="660">
        <f>N7</f>
        <v>8</v>
      </c>
      <c r="AW5" s="661">
        <f>R7</f>
        <v>10.4</v>
      </c>
      <c r="AX5" s="662">
        <f>+Y32</f>
        <v>0</v>
      </c>
      <c r="AY5" s="662">
        <f>+Z32</f>
        <v>0</v>
      </c>
      <c r="AZ5" s="662">
        <f>+AA32</f>
        <v>0</v>
      </c>
      <c r="BA5" s="662">
        <f t="shared" ref="BA5" si="0">+AB32</f>
        <v>1</v>
      </c>
      <c r="BB5" s="662">
        <f>+AC32</f>
        <v>0</v>
      </c>
      <c r="BC5" s="662">
        <f t="shared" ref="BC5:BI5" si="1">+AD32</f>
        <v>0</v>
      </c>
      <c r="BD5" s="662">
        <f t="shared" si="1"/>
        <v>0</v>
      </c>
      <c r="BE5" s="662">
        <f t="shared" si="1"/>
        <v>0</v>
      </c>
      <c r="BF5" s="662">
        <f t="shared" si="1"/>
        <v>0</v>
      </c>
      <c r="BG5" s="662">
        <f t="shared" si="1"/>
        <v>0</v>
      </c>
      <c r="BH5" s="662">
        <f t="shared" si="1"/>
        <v>0</v>
      </c>
      <c r="BI5" s="662">
        <f t="shared" si="1"/>
        <v>0</v>
      </c>
      <c r="BJ5" s="662">
        <f>IF(Y35="",0,Y35)</f>
        <v>0</v>
      </c>
      <c r="BK5" s="662">
        <f>IF(Z35="",0,Z35)</f>
        <v>0</v>
      </c>
      <c r="BL5" s="662">
        <f>IF(AA35="",0,AA35)</f>
        <v>1</v>
      </c>
      <c r="BM5" s="662">
        <f>+AC35</f>
        <v>0</v>
      </c>
      <c r="BN5" s="662">
        <f t="shared" ref="BN5:BO5" si="2">+AD35</f>
        <v>0</v>
      </c>
      <c r="BO5" s="662">
        <f t="shared" si="2"/>
        <v>0</v>
      </c>
      <c r="BP5" s="662">
        <f>+AG35</f>
        <v>0</v>
      </c>
      <c r="BQ5" s="662">
        <f>+AH35</f>
        <v>0</v>
      </c>
      <c r="BR5" s="662">
        <f>+AI35</f>
        <v>0</v>
      </c>
      <c r="BS5" s="651" t="str">
        <f>+Y36</f>
        <v>Ⅱ</v>
      </c>
      <c r="BT5" s="651" t="str">
        <f>+AC36</f>
        <v>Ⅰ</v>
      </c>
      <c r="BU5" s="651" t="str">
        <f>+AG36</f>
        <v>Ⅰ</v>
      </c>
      <c r="BV5" s="651" t="str">
        <f>+Y37</f>
        <v>Ⅱ</v>
      </c>
      <c r="BW5" s="663" t="str">
        <f>IF(Y32&gt;0,R7,"")</f>
        <v/>
      </c>
      <c r="BX5" s="664" t="str">
        <f>IF(Z32&gt;0,"",IF(AA32&gt;0,R7,""))</f>
        <v/>
      </c>
      <c r="BY5" s="664" t="str">
        <f>IF(Y32+Z32&gt;0,"",IF(AA32&gt;0,R7,""))</f>
        <v/>
      </c>
      <c r="BZ5" s="664">
        <f>IF(Y32+Z32+AA32&gt;0,"",IF(AB32&gt;0,R7,""))</f>
        <v>10.4</v>
      </c>
      <c r="CA5" s="665">
        <f t="shared" ref="CA5:CH5" si="3">+AC31</f>
        <v>0</v>
      </c>
      <c r="CB5" s="665">
        <f t="shared" si="3"/>
        <v>0</v>
      </c>
      <c r="CC5" s="665">
        <f t="shared" si="3"/>
        <v>0</v>
      </c>
      <c r="CD5" s="665">
        <f t="shared" si="3"/>
        <v>0</v>
      </c>
      <c r="CE5" s="665">
        <f t="shared" si="3"/>
        <v>0</v>
      </c>
      <c r="CF5" s="665">
        <f t="shared" si="3"/>
        <v>0</v>
      </c>
      <c r="CG5" s="665">
        <f t="shared" si="3"/>
        <v>0</v>
      </c>
      <c r="CH5" s="665">
        <f t="shared" si="3"/>
        <v>0</v>
      </c>
    </row>
    <row r="6" spans="2:86" ht="12" customHeight="1">
      <c r="B6" s="666" t="s">
        <v>617</v>
      </c>
      <c r="C6" s="667"/>
      <c r="D6" s="668"/>
      <c r="E6" s="669"/>
      <c r="F6" s="669"/>
      <c r="G6" s="669"/>
      <c r="H6" s="669"/>
      <c r="I6" s="669"/>
      <c r="J6" s="670"/>
      <c r="K6" s="671" t="s">
        <v>618</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2:86" ht="12" customHeight="1">
      <c r="B7" s="390"/>
      <c r="C7" s="674"/>
      <c r="D7" s="669"/>
      <c r="E7" s="669"/>
      <c r="F7" s="669"/>
      <c r="G7" s="669"/>
      <c r="H7" s="669"/>
      <c r="I7" s="669"/>
      <c r="J7" s="670"/>
      <c r="K7" s="675" t="s">
        <v>619</v>
      </c>
      <c r="L7" s="676"/>
      <c r="M7" s="677"/>
      <c r="N7" s="678">
        <v>8</v>
      </c>
      <c r="O7" s="679"/>
      <c r="P7" s="675" t="s">
        <v>620</v>
      </c>
      <c r="Q7" s="677"/>
      <c r="R7" s="680">
        <v>10.4</v>
      </c>
      <c r="S7" s="681"/>
      <c r="T7" s="682"/>
      <c r="U7" s="683" t="s">
        <v>621</v>
      </c>
      <c r="V7" s="684"/>
      <c r="W7" s="683" t="s">
        <v>622</v>
      </c>
      <c r="X7" s="684"/>
      <c r="Y7" s="677" t="s">
        <v>623</v>
      </c>
      <c r="Z7" s="685"/>
      <c r="AA7" s="685"/>
      <c r="AB7" s="685"/>
      <c r="AC7" s="683" t="s">
        <v>624</v>
      </c>
      <c r="AD7" s="686"/>
      <c r="AE7" s="686"/>
      <c r="AF7" s="686"/>
      <c r="AG7" s="686"/>
      <c r="AH7" s="686"/>
      <c r="AI7" s="686"/>
      <c r="AJ7" s="684"/>
      <c r="AK7" s="683" t="s">
        <v>625</v>
      </c>
      <c r="AL7" s="686"/>
      <c r="AM7" s="686"/>
      <c r="AN7" s="687"/>
      <c r="AO7" s="688"/>
      <c r="AP7" s="2"/>
      <c r="AW7" s="689"/>
    </row>
    <row r="8" spans="2:86" ht="12" customHeight="1">
      <c r="B8" s="390"/>
      <c r="C8" s="674"/>
      <c r="D8" s="669"/>
      <c r="E8" s="669"/>
      <c r="F8" s="669"/>
      <c r="G8" s="669"/>
      <c r="H8" s="669"/>
      <c r="I8" s="669"/>
      <c r="J8" s="670"/>
      <c r="K8" s="685" t="s">
        <v>626</v>
      </c>
      <c r="L8" s="685" t="s">
        <v>387</v>
      </c>
      <c r="M8" s="685"/>
      <c r="N8" s="685" t="s">
        <v>388</v>
      </c>
      <c r="O8" s="685"/>
      <c r="P8" s="685" t="s">
        <v>627</v>
      </c>
      <c r="Q8" s="685"/>
      <c r="R8" s="685" t="s">
        <v>499</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2:86" ht="12" customHeight="1">
      <c r="B9" s="390"/>
      <c r="C9" s="674"/>
      <c r="D9" s="669"/>
      <c r="E9" s="669"/>
      <c r="F9" s="669"/>
      <c r="G9" s="669"/>
      <c r="H9" s="669"/>
      <c r="I9" s="669"/>
      <c r="J9" s="670"/>
      <c r="K9" s="685"/>
      <c r="L9" s="685"/>
      <c r="M9" s="685"/>
      <c r="N9" s="685"/>
      <c r="O9" s="685"/>
      <c r="P9" s="685"/>
      <c r="Q9" s="685"/>
      <c r="R9" s="685"/>
      <c r="S9" s="685"/>
      <c r="T9" s="685"/>
      <c r="U9" s="690"/>
      <c r="V9" s="691"/>
      <c r="W9" s="690"/>
      <c r="X9" s="691"/>
      <c r="Y9" s="677" t="s">
        <v>628</v>
      </c>
      <c r="Z9" s="685"/>
      <c r="AA9" s="685"/>
      <c r="AB9" s="685"/>
      <c r="AC9" s="685" t="s">
        <v>629</v>
      </c>
      <c r="AD9" s="685"/>
      <c r="AE9" s="685"/>
      <c r="AF9" s="685"/>
      <c r="AG9" s="685" t="s">
        <v>630</v>
      </c>
      <c r="AH9" s="685"/>
      <c r="AI9" s="685"/>
      <c r="AJ9" s="685"/>
      <c r="AK9" s="690"/>
      <c r="AL9" s="695"/>
      <c r="AM9" s="695"/>
      <c r="AN9" s="696"/>
      <c r="AO9" s="697"/>
      <c r="AP9" s="2"/>
    </row>
    <row r="10" spans="2:86" ht="12" customHeight="1">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345</v>
      </c>
      <c r="Z10" s="699" t="s">
        <v>344</v>
      </c>
      <c r="AA10" s="699" t="s">
        <v>631</v>
      </c>
      <c r="AB10" s="699" t="s">
        <v>632</v>
      </c>
      <c r="AC10" s="699" t="s">
        <v>345</v>
      </c>
      <c r="AD10" s="699" t="s">
        <v>344</v>
      </c>
      <c r="AE10" s="699" t="s">
        <v>631</v>
      </c>
      <c r="AF10" s="699" t="s">
        <v>632</v>
      </c>
      <c r="AG10" s="699" t="s">
        <v>345</v>
      </c>
      <c r="AH10" s="699" t="s">
        <v>344</v>
      </c>
      <c r="AI10" s="699" t="s">
        <v>631</v>
      </c>
      <c r="AJ10" s="699" t="s">
        <v>632</v>
      </c>
      <c r="AK10" s="692"/>
      <c r="AL10" s="693"/>
      <c r="AM10" s="693"/>
      <c r="AN10" s="700"/>
      <c r="AO10" s="701"/>
      <c r="AP10" s="2"/>
    </row>
    <row r="11" spans="2:86" ht="12" customHeight="1">
      <c r="B11" s="390"/>
      <c r="C11" s="674"/>
      <c r="D11" s="669"/>
      <c r="E11" s="669"/>
      <c r="F11" s="669"/>
      <c r="G11" s="669"/>
      <c r="H11" s="669"/>
      <c r="I11" s="669"/>
      <c r="J11" s="670"/>
      <c r="K11" s="702">
        <v>1</v>
      </c>
      <c r="L11" s="703" t="s">
        <v>402</v>
      </c>
      <c r="M11" s="704"/>
      <c r="N11" s="703" t="s">
        <v>424</v>
      </c>
      <c r="O11" s="704"/>
      <c r="P11" s="703" t="s">
        <v>425</v>
      </c>
      <c r="Q11" s="704"/>
      <c r="R11" s="705" t="s">
        <v>426</v>
      </c>
      <c r="S11" s="705"/>
      <c r="T11" s="705"/>
      <c r="U11" s="703" t="s">
        <v>318</v>
      </c>
      <c r="V11" s="704"/>
      <c r="W11" s="703" t="s">
        <v>291</v>
      </c>
      <c r="X11" s="706"/>
      <c r="Y11" s="707"/>
      <c r="Z11" s="707"/>
      <c r="AA11" s="707"/>
      <c r="AB11" s="707" t="s">
        <v>658</v>
      </c>
      <c r="AC11" s="708"/>
      <c r="AD11" s="708"/>
      <c r="AE11" s="708"/>
      <c r="AF11" s="708"/>
      <c r="AG11" s="708"/>
      <c r="AH11" s="708"/>
      <c r="AI11" s="708"/>
      <c r="AJ11" s="708"/>
      <c r="AK11" s="709" t="s">
        <v>664</v>
      </c>
      <c r="AL11" s="710"/>
      <c r="AM11" s="710"/>
      <c r="AN11" s="711"/>
      <c r="AO11" s="712"/>
      <c r="AP11" s="2"/>
      <c r="AQ11" s="713">
        <f>IF(P11="外力",1,IF(P11="材質劣化",2,IF(P11="漏水",3,4)))</f>
        <v>1</v>
      </c>
    </row>
    <row r="12" spans="2:86" ht="12" customHeight="1">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4">IF(P12="外力",1,IF(P12="材質劣化",2,IF(P12="漏水",3,4)))</f>
        <v>4</v>
      </c>
    </row>
    <row r="13" spans="2:86" ht="12" customHeight="1">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4"/>
        <v>4</v>
      </c>
    </row>
    <row r="14" spans="2:86" ht="12" customHeight="1">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row>
    <row r="15" spans="2:86" ht="12" customHeight="1">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row>
    <row r="16" spans="2:86" ht="12" customHeight="1">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row>
    <row r="17" spans="1:111" s="630" customFormat="1" ht="12" customHeight="1">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633</v>
      </c>
      <c r="L31" s="685" t="s">
        <v>634</v>
      </c>
      <c r="M31" s="685"/>
      <c r="N31" s="685"/>
      <c r="O31" s="685"/>
      <c r="P31" s="685"/>
      <c r="Q31" s="685"/>
      <c r="R31" s="685"/>
      <c r="S31" s="685"/>
      <c r="T31" s="685"/>
      <c r="U31" s="685"/>
      <c r="V31" s="685"/>
      <c r="W31" s="685"/>
      <c r="X31" s="685"/>
      <c r="Y31" s="675" t="s">
        <v>635</v>
      </c>
      <c r="Z31" s="676"/>
      <c r="AA31" s="676"/>
      <c r="AB31" s="677"/>
      <c r="AC31" s="714">
        <f t="shared" ref="AC31:AJ31" si="5">SUM(AC11:AC30)</f>
        <v>0</v>
      </c>
      <c r="AD31" s="714">
        <f t="shared" si="5"/>
        <v>0</v>
      </c>
      <c r="AE31" s="714">
        <f t="shared" si="5"/>
        <v>0</v>
      </c>
      <c r="AF31" s="714">
        <f t="shared" si="5"/>
        <v>0</v>
      </c>
      <c r="AG31" s="714">
        <f t="shared" si="5"/>
        <v>0</v>
      </c>
      <c r="AH31" s="714">
        <f t="shared" si="5"/>
        <v>0</v>
      </c>
      <c r="AI31" s="714">
        <f t="shared" si="5"/>
        <v>0</v>
      </c>
      <c r="AJ31" s="714">
        <f t="shared" si="5"/>
        <v>0</v>
      </c>
      <c r="AK31" s="675" t="s">
        <v>636</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637</v>
      </c>
      <c r="M32" s="685"/>
      <c r="N32" s="685"/>
      <c r="O32" s="685" t="s">
        <v>638</v>
      </c>
      <c r="P32" s="685"/>
      <c r="Q32" s="685"/>
      <c r="R32" s="685"/>
      <c r="S32" s="685"/>
      <c r="T32" s="685"/>
      <c r="U32" s="685"/>
      <c r="V32" s="685"/>
      <c r="W32" s="685"/>
      <c r="X32" s="685"/>
      <c r="Y32" s="715">
        <f>COUNTIF(Y11:Y30,"〇")</f>
        <v>0</v>
      </c>
      <c r="Z32" s="715">
        <f>COUNTIF(Z11:Z30,"〇")</f>
        <v>0</v>
      </c>
      <c r="AA32" s="715">
        <f>COUNTIF(AA11:AA30,"〇")</f>
        <v>0</v>
      </c>
      <c r="AB32" s="715">
        <f>COUNTIF(AB11:AB30,"〇")</f>
        <v>1</v>
      </c>
      <c r="AC32" s="715">
        <f t="shared" ref="AC32:AJ32" si="6">COUNT(AC11:AC30)</f>
        <v>0</v>
      </c>
      <c r="AD32" s="715">
        <f t="shared" si="6"/>
        <v>0</v>
      </c>
      <c r="AE32" s="715">
        <f t="shared" si="6"/>
        <v>0</v>
      </c>
      <c r="AF32" s="715">
        <f t="shared" si="6"/>
        <v>0</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390"/>
      <c r="C33" s="674"/>
      <c r="D33" s="669"/>
      <c r="E33" s="669"/>
      <c r="F33" s="669"/>
      <c r="G33" s="669"/>
      <c r="H33" s="669"/>
      <c r="I33" s="669"/>
      <c r="J33" s="670"/>
      <c r="K33" s="685"/>
      <c r="L33" s="685"/>
      <c r="M33" s="685"/>
      <c r="N33" s="685"/>
      <c r="O33" s="685" t="s">
        <v>639</v>
      </c>
      <c r="P33" s="685"/>
      <c r="Q33" s="685"/>
      <c r="R33" s="685"/>
      <c r="S33" s="685"/>
      <c r="T33" s="685"/>
      <c r="U33" s="685"/>
      <c r="V33" s="685"/>
      <c r="W33" s="685"/>
      <c r="X33" s="685"/>
      <c r="Y33" s="719" t="str">
        <f>IF(Y32&gt;0,"Ⅳ",IF(Z32&gt;0,"Ⅲ",IF(AA32&gt;0,"Ⅱa",IF(AB32&gt;0,"Ⅱb","Ⅰ"))))</f>
        <v>Ⅱb</v>
      </c>
      <c r="Z33" s="720"/>
      <c r="AA33" s="720"/>
      <c r="AB33" s="721"/>
      <c r="AC33" s="719" t="str">
        <f>IF(AC32&gt;0,"Ⅳ",IF(AD32&gt;0,"Ⅲ",IF(AE32&gt;0,"Ⅱa",IF(AF32&gt;0,"Ⅱb","Ⅰ"))))</f>
        <v>Ⅰ</v>
      </c>
      <c r="AD33" s="720"/>
      <c r="AE33" s="720"/>
      <c r="AF33" s="721"/>
      <c r="AG33" s="719" t="str">
        <f>IF(AG32&gt;0,"Ⅳ",IF(AH32&gt;0,"Ⅲ",IF(AI32&gt;0,"Ⅱa",IF(AJ32&gt;0,"Ⅱb","Ⅰ"))))</f>
        <v>Ⅰ</v>
      </c>
      <c r="AH33" s="720"/>
      <c r="AI33" s="720"/>
      <c r="AJ33" s="721"/>
      <c r="AK33" s="722"/>
      <c r="AL33" s="723"/>
      <c r="AM33" s="723"/>
      <c r="AN33" s="723"/>
      <c r="AO33" s="724"/>
      <c r="AP33" s="2"/>
      <c r="AQ33" s="31" t="s">
        <v>611</v>
      </c>
      <c r="AR33" s="31" t="s">
        <v>612</v>
      </c>
      <c r="AS33" s="287" t="s">
        <v>615</v>
      </c>
      <c r="AT33" s="494"/>
    </row>
    <row r="34" spans="2:86" ht="12" customHeight="1">
      <c r="B34" s="390"/>
      <c r="C34" s="674"/>
      <c r="D34" s="669"/>
      <c r="E34" s="669"/>
      <c r="F34" s="669"/>
      <c r="G34" s="669"/>
      <c r="H34" s="669"/>
      <c r="I34" s="669"/>
      <c r="J34" s="670"/>
      <c r="K34" s="685"/>
      <c r="L34" s="685" t="s">
        <v>640</v>
      </c>
      <c r="M34" s="685"/>
      <c r="N34" s="685"/>
      <c r="O34" s="685" t="s">
        <v>641</v>
      </c>
      <c r="P34" s="685"/>
      <c r="Q34" s="685"/>
      <c r="R34" s="685"/>
      <c r="S34" s="685"/>
      <c r="T34" s="685"/>
      <c r="U34" s="685"/>
      <c r="V34" s="685"/>
      <c r="W34" s="685"/>
      <c r="X34" s="685"/>
      <c r="Y34" s="445" t="s">
        <v>345</v>
      </c>
      <c r="Z34" s="445" t="s">
        <v>344</v>
      </c>
      <c r="AA34" s="725" t="s">
        <v>343</v>
      </c>
      <c r="AB34" s="725"/>
      <c r="AC34" s="445" t="s">
        <v>345</v>
      </c>
      <c r="AD34" s="445" t="s">
        <v>344</v>
      </c>
      <c r="AE34" s="725" t="s">
        <v>343</v>
      </c>
      <c r="AF34" s="725"/>
      <c r="AG34" s="445" t="s">
        <v>345</v>
      </c>
      <c r="AH34" s="445" t="s">
        <v>344</v>
      </c>
      <c r="AI34" s="725" t="s">
        <v>343</v>
      </c>
      <c r="AJ34" s="725"/>
      <c r="AK34" s="722"/>
      <c r="AL34" s="723"/>
      <c r="AM34" s="723"/>
      <c r="AN34" s="723"/>
      <c r="AO34" s="724"/>
      <c r="AP34" s="2"/>
      <c r="AQ34" s="726">
        <f>+Y32+Z32</f>
        <v>0</v>
      </c>
      <c r="AR34" s="727"/>
      <c r="AS34" s="726">
        <f>+AA32+AB32</f>
        <v>1</v>
      </c>
      <c r="AT34" s="727"/>
    </row>
    <row r="35" spans="2:86" ht="12" customHeight="1">
      <c r="B35" s="390"/>
      <c r="C35" s="674"/>
      <c r="D35" s="669"/>
      <c r="E35" s="669"/>
      <c r="F35" s="669"/>
      <c r="G35" s="669"/>
      <c r="H35" s="669"/>
      <c r="I35" s="669"/>
      <c r="J35" s="670"/>
      <c r="K35" s="685"/>
      <c r="L35" s="685"/>
      <c r="M35" s="685"/>
      <c r="N35" s="685"/>
      <c r="O35" s="685" t="s">
        <v>642</v>
      </c>
      <c r="P35" s="685"/>
      <c r="Q35" s="685"/>
      <c r="R35" s="685"/>
      <c r="S35" s="685"/>
      <c r="T35" s="685"/>
      <c r="U35" s="685"/>
      <c r="V35" s="685"/>
      <c r="W35" s="685"/>
      <c r="X35" s="685"/>
      <c r="Y35" s="715" t="str">
        <f>IF(Y32=0,"",1)</f>
        <v/>
      </c>
      <c r="Z35" s="715" t="str">
        <f>IF(Y32=1,"",IF(Z32&gt;0,1,""))</f>
        <v/>
      </c>
      <c r="AA35" s="719">
        <f>IF(AQ34&gt;=1,"",IF(AS34&gt;0,1,""))</f>
        <v>1</v>
      </c>
      <c r="AB35" s="721"/>
      <c r="AC35" s="715">
        <f>+AC32</f>
        <v>0</v>
      </c>
      <c r="AD35" s="715">
        <f>AD32</f>
        <v>0</v>
      </c>
      <c r="AE35" s="719">
        <f>AE32+AF32</f>
        <v>0</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1</v>
      </c>
      <c r="AT35" s="729"/>
    </row>
    <row r="36" spans="2:86" ht="12" customHeight="1">
      <c r="B36" s="390"/>
      <c r="C36" s="674"/>
      <c r="D36" s="669"/>
      <c r="E36" s="669"/>
      <c r="F36" s="669"/>
      <c r="G36" s="669"/>
      <c r="H36" s="669"/>
      <c r="I36" s="669"/>
      <c r="J36" s="670"/>
      <c r="K36" s="685"/>
      <c r="L36" s="685"/>
      <c r="M36" s="685"/>
      <c r="N36" s="685"/>
      <c r="O36" s="685" t="s">
        <v>643</v>
      </c>
      <c r="P36" s="685"/>
      <c r="Q36" s="685"/>
      <c r="R36" s="685"/>
      <c r="S36" s="685"/>
      <c r="T36" s="685"/>
      <c r="U36" s="685"/>
      <c r="V36" s="685"/>
      <c r="W36" s="685"/>
      <c r="X36" s="685"/>
      <c r="Y36" s="719" t="str">
        <f>IF(Y35&lt;&gt;"","Ⅳ",IF(Z35&lt;&gt;"","Ⅲ",IF(AA35&lt;&gt;"","Ⅱ","Ⅰ")))</f>
        <v>Ⅱ</v>
      </c>
      <c r="Z36" s="720"/>
      <c r="AA36" s="720"/>
      <c r="AB36" s="721"/>
      <c r="AC36" s="719" t="str">
        <f>IF(AC35&gt;=1,"Ⅳ",IF(AD35&gt;=1,"Ⅲ",IF(AE35&gt;=1,"Ⅱ","Ⅰ")))</f>
        <v>Ⅰ</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Ⅱ</v>
      </c>
      <c r="AR36" s="730"/>
      <c r="AS36" s="730"/>
      <c r="AT36" s="730"/>
    </row>
    <row r="37" spans="2:86" ht="12" customHeight="1">
      <c r="B37" s="390"/>
      <c r="C37" s="674"/>
      <c r="D37" s="669"/>
      <c r="E37" s="669"/>
      <c r="F37" s="669"/>
      <c r="G37" s="669"/>
      <c r="H37" s="669"/>
      <c r="I37" s="669"/>
      <c r="J37" s="670"/>
      <c r="K37" s="685"/>
      <c r="L37" s="685"/>
      <c r="M37" s="685"/>
      <c r="N37" s="685"/>
      <c r="O37" s="685" t="s">
        <v>644</v>
      </c>
      <c r="P37" s="685"/>
      <c r="Q37" s="685"/>
      <c r="R37" s="685"/>
      <c r="S37" s="685"/>
      <c r="T37" s="685"/>
      <c r="U37" s="685"/>
      <c r="V37" s="685"/>
      <c r="W37" s="685"/>
      <c r="X37" s="685"/>
      <c r="Y37" s="719" t="str">
        <f>IF(COUNTIF(Y36:AJ36,"Ⅳ")&gt;0,"Ⅳ",IF(COUNTIF(Y36:AJ36,"Ⅲ")&gt;0,"Ⅲ",IF(COUNTIF(Y36:AJ36,"Ⅱ")&gt;0,"Ⅱ","Ⅰ")))</f>
        <v>Ⅱ</v>
      </c>
      <c r="Z37" s="720"/>
      <c r="AA37" s="720"/>
      <c r="AB37" s="720"/>
      <c r="AC37" s="720"/>
      <c r="AD37" s="720"/>
      <c r="AE37" s="720"/>
      <c r="AF37" s="720"/>
      <c r="AG37" s="720"/>
      <c r="AH37" s="720"/>
      <c r="AI37" s="720"/>
      <c r="AJ37" s="721"/>
      <c r="AK37" s="731"/>
      <c r="AL37" s="732"/>
      <c r="AM37" s="732"/>
      <c r="AN37" s="732"/>
      <c r="AO37" s="733"/>
      <c r="AP37" s="2"/>
    </row>
    <row r="38" spans="2:86" ht="14.25" customHeight="1">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2:86" ht="14.25" customHeight="1">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2:86" ht="12" customHeight="1">
      <c r="B40" s="390"/>
      <c r="C40" s="674"/>
      <c r="D40" s="669"/>
      <c r="E40" s="669"/>
      <c r="F40" s="669"/>
      <c r="G40" s="669"/>
      <c r="H40" s="669"/>
      <c r="I40" s="669"/>
      <c r="J40" s="670"/>
      <c r="K40" s="735" t="s">
        <v>645</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row>
    <row r="41" spans="2:86" ht="12" customHeight="1">
      <c r="B41" s="390"/>
      <c r="C41" s="674"/>
      <c r="D41" s="669"/>
      <c r="E41" s="669"/>
      <c r="F41" s="669"/>
      <c r="G41" s="669"/>
      <c r="H41" s="669"/>
      <c r="I41" s="669"/>
      <c r="J41" s="670"/>
      <c r="K41" s="736" t="s">
        <v>646</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2:86" ht="12" customHeight="1">
      <c r="B42" s="390"/>
      <c r="C42" s="674"/>
      <c r="D42" s="669"/>
      <c r="E42" s="669"/>
      <c r="F42" s="669"/>
      <c r="G42" s="669"/>
      <c r="H42" s="669"/>
      <c r="I42" s="669"/>
      <c r="J42" s="670"/>
      <c r="K42" s="737" t="s">
        <v>647</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2:86" ht="12" customHeight="1">
      <c r="B43" s="390"/>
      <c r="C43" s="674"/>
      <c r="D43" s="669"/>
      <c r="E43" s="669"/>
      <c r="F43" s="669"/>
      <c r="G43" s="669"/>
      <c r="H43" s="669"/>
      <c r="I43" s="669"/>
      <c r="J43" s="670"/>
      <c r="K43" s="737" t="s">
        <v>648</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2:86" ht="12" customHeight="1">
      <c r="B44" s="390"/>
      <c r="C44" s="674"/>
      <c r="D44" s="669"/>
      <c r="E44" s="669"/>
      <c r="F44" s="669"/>
      <c r="G44" s="669"/>
      <c r="H44" s="669"/>
      <c r="I44" s="669"/>
      <c r="J44" s="670"/>
      <c r="K44" s="740" t="s">
        <v>649</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2:86"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2:86" s="602" customFormat="1" ht="12" customHeight="1">
      <c r="B46" s="2" t="s">
        <v>650</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2:86" ht="12" customHeight="1">
      <c r="B47" s="2" t="s">
        <v>651</v>
      </c>
    </row>
    <row r="48" spans="2:86" ht="12" customHeight="1">
      <c r="B48" s="2" t="s">
        <v>652</v>
      </c>
    </row>
    <row r="49" spans="2:2" ht="12" customHeight="1">
      <c r="B49" s="2" t="s">
        <v>653</v>
      </c>
    </row>
    <row r="50" spans="2:2" ht="12" customHeight="1">
      <c r="B50" s="2" t="s">
        <v>654</v>
      </c>
    </row>
    <row r="51" spans="2:2" ht="12" customHeight="1">
      <c r="B51" s="2" t="s">
        <v>655</v>
      </c>
    </row>
    <row r="52" spans="2:2">
      <c r="B52" s="2" t="s">
        <v>656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06" priority="4">
      <formula>$AQ11=2</formula>
    </cfRule>
  </conditionalFormatting>
  <conditionalFormatting sqref="Y11:AF30">
    <cfRule type="expression" dxfId="105" priority="3">
      <formula>$AQ11=3</formula>
    </cfRule>
  </conditionalFormatting>
  <conditionalFormatting sqref="Y11:AJ30">
    <cfRule type="expression" dxfId="104" priority="1">
      <formula>$AQ11=4</formula>
    </cfRule>
  </conditionalFormatting>
  <conditionalFormatting sqref="AC11:AJ30">
    <cfRule type="expression" dxfId="103" priority="2">
      <formula>$AQ11=1</formula>
    </cfRule>
  </conditionalFormatting>
  <dataValidations count="2">
    <dataValidation type="list" allowBlank="1" showInputMessage="1" showErrorMessage="1" sqref="N11:O30 R11:T30" xr:uid="{AA632004-B8D4-4490-B985-BCBED784420C}">
      <formula1>INDIRECT(L11)</formula1>
    </dataValidation>
    <dataValidation type="list" allowBlank="1" showInputMessage="1" showErrorMessage="1" sqref="Y11:AB30" xr:uid="{752ADDB2-51BC-4473-817E-399A9B439EC2}">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89B42-4E0D-4CB0-AC93-8B890961C65E}">
  <dimension ref="A1:DG52"/>
  <sheetViews>
    <sheetView showGridLines="0" showZeros="0" view="pageBreakPreview" zoomScale="90" zoomScaleNormal="100" zoomScaleSheetLayoutView="90" workbookViewId="0">
      <selection activeCell="AY29" sqref="AY29"/>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1:111">
      <c r="AU1" s="631" t="s">
        <v>598</v>
      </c>
      <c r="AV1" s="632" t="s">
        <v>599</v>
      </c>
      <c r="AW1" s="633" t="s">
        <v>600</v>
      </c>
      <c r="AX1" s="634" t="s">
        <v>601</v>
      </c>
      <c r="AY1" s="635"/>
      <c r="AZ1" s="635"/>
      <c r="BA1" s="635"/>
      <c r="BB1" s="635"/>
      <c r="BC1" s="635"/>
      <c r="BD1" s="635"/>
      <c r="BE1" s="635"/>
      <c r="BF1" s="635"/>
      <c r="BG1" s="635"/>
      <c r="BH1" s="635"/>
      <c r="BI1" s="635"/>
      <c r="BJ1" s="635"/>
      <c r="BK1" s="635"/>
      <c r="BL1" s="635"/>
      <c r="BM1" s="635"/>
      <c r="BN1" s="635"/>
      <c r="BO1" s="635"/>
      <c r="BP1" s="635"/>
      <c r="BQ1" s="635"/>
      <c r="BR1" s="636"/>
      <c r="BS1" s="309" t="s">
        <v>602</v>
      </c>
      <c r="BT1" s="637"/>
      <c r="BU1" s="637"/>
      <c r="BV1" s="637"/>
      <c r="BW1" s="638" t="s">
        <v>603</v>
      </c>
      <c r="BX1" s="639"/>
      <c r="BY1" s="639"/>
      <c r="BZ1" s="639"/>
      <c r="CA1" s="639"/>
      <c r="CB1" s="639"/>
      <c r="CC1" s="639"/>
      <c r="CD1" s="639"/>
      <c r="CE1" s="639"/>
      <c r="CF1" s="639"/>
      <c r="CG1" s="639"/>
      <c r="CH1" s="640"/>
    </row>
    <row r="2" spans="1:111" ht="8.25" customHeight="1">
      <c r="AU2" s="631"/>
      <c r="AV2" s="641"/>
      <c r="AW2" s="642"/>
      <c r="AX2" s="643" t="s">
        <v>604</v>
      </c>
      <c r="AY2" s="118"/>
      <c r="AZ2" s="118"/>
      <c r="BA2" s="118"/>
      <c r="BB2" s="118"/>
      <c r="BC2" s="118"/>
      <c r="BD2" s="118"/>
      <c r="BE2" s="118"/>
      <c r="BF2" s="118"/>
      <c r="BG2" s="118"/>
      <c r="BH2" s="118"/>
      <c r="BI2" s="118"/>
      <c r="BJ2" s="118" t="s">
        <v>605</v>
      </c>
      <c r="BK2" s="118"/>
      <c r="BL2" s="118"/>
      <c r="BM2" s="118"/>
      <c r="BN2" s="118"/>
      <c r="BO2" s="118"/>
      <c r="BP2" s="118"/>
      <c r="BQ2" s="118"/>
      <c r="BR2" s="644"/>
      <c r="BS2" s="637"/>
      <c r="BT2" s="637"/>
      <c r="BU2" s="637"/>
      <c r="BV2" s="637"/>
      <c r="BW2" s="645" t="s">
        <v>606</v>
      </c>
      <c r="BX2" s="287"/>
      <c r="BY2" s="287"/>
      <c r="BZ2" s="287"/>
      <c r="CA2" s="118" t="s">
        <v>607</v>
      </c>
      <c r="CB2" s="118"/>
      <c r="CC2" s="118"/>
      <c r="CD2" s="118"/>
      <c r="CE2" s="118"/>
      <c r="CF2" s="118"/>
      <c r="CG2" s="118"/>
      <c r="CH2" s="644"/>
    </row>
    <row r="3" spans="1:111" ht="25.05" customHeight="1">
      <c r="B3" s="408" t="s">
        <v>608</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356</v>
      </c>
      <c r="AY3" s="118"/>
      <c r="AZ3" s="118"/>
      <c r="BA3" s="118"/>
      <c r="BB3" s="118" t="s">
        <v>342</v>
      </c>
      <c r="BC3" s="118"/>
      <c r="BD3" s="118"/>
      <c r="BE3" s="118"/>
      <c r="BF3" s="118" t="s">
        <v>353</v>
      </c>
      <c r="BG3" s="118"/>
      <c r="BH3" s="118"/>
      <c r="BI3" s="118"/>
      <c r="BJ3" s="287" t="s">
        <v>356</v>
      </c>
      <c r="BK3" s="287"/>
      <c r="BL3" s="287"/>
      <c r="BM3" s="287" t="s">
        <v>342</v>
      </c>
      <c r="BN3" s="287"/>
      <c r="BO3" s="287"/>
      <c r="BP3" s="287" t="s">
        <v>353</v>
      </c>
      <c r="BQ3" s="287"/>
      <c r="BR3" s="648"/>
      <c r="BS3" s="309" t="s">
        <v>356</v>
      </c>
      <c r="BT3" s="309" t="s">
        <v>342</v>
      </c>
      <c r="BU3" s="309" t="s">
        <v>353</v>
      </c>
      <c r="BV3" s="309" t="s">
        <v>609</v>
      </c>
      <c r="BW3" s="643" t="s">
        <v>610</v>
      </c>
      <c r="BX3" s="118"/>
      <c r="BY3" s="118"/>
      <c r="BZ3" s="118"/>
      <c r="CA3" s="118" t="s">
        <v>342</v>
      </c>
      <c r="CB3" s="118"/>
      <c r="CC3" s="118"/>
      <c r="CD3" s="118"/>
      <c r="CE3" s="118" t="s">
        <v>353</v>
      </c>
      <c r="CF3" s="118"/>
      <c r="CG3" s="118"/>
      <c r="CH3" s="644"/>
    </row>
    <row r="4" spans="1:111" ht="18" customHeight="1">
      <c r="B4" s="266" t="s">
        <v>8</v>
      </c>
      <c r="C4" s="266"/>
      <c r="D4" s="604"/>
      <c r="E4" s="115" t="s">
        <v>292</v>
      </c>
      <c r="F4" s="116"/>
      <c r="G4" s="116"/>
      <c r="H4" s="116"/>
      <c r="I4" s="116"/>
      <c r="J4" s="117"/>
      <c r="K4" s="141" t="s">
        <v>9</v>
      </c>
      <c r="L4" s="287"/>
      <c r="M4" s="287"/>
      <c r="N4" s="288" t="s">
        <v>294</v>
      </c>
      <c r="O4" s="288"/>
      <c r="P4" s="288"/>
      <c r="Q4" s="288"/>
      <c r="R4" s="288"/>
      <c r="S4" s="288"/>
      <c r="T4" s="118" t="s">
        <v>374</v>
      </c>
      <c r="U4" s="118"/>
      <c r="V4" s="118"/>
      <c r="W4" s="118"/>
      <c r="X4" s="118"/>
      <c r="Y4" s="109" t="s">
        <v>310</v>
      </c>
      <c r="Z4" s="109"/>
      <c r="AA4" s="109"/>
      <c r="AB4" s="109"/>
      <c r="AC4" s="109"/>
      <c r="AD4" s="109"/>
      <c r="AE4" s="109"/>
      <c r="AF4" s="109"/>
      <c r="AG4" s="91" t="s">
        <v>375</v>
      </c>
      <c r="AH4" s="92"/>
      <c r="AI4" s="92"/>
      <c r="AJ4" s="93"/>
      <c r="AK4" s="606">
        <v>44861</v>
      </c>
      <c r="AL4" s="649"/>
      <c r="AM4" s="649"/>
      <c r="AN4" s="649"/>
      <c r="AO4" s="650"/>
      <c r="AQ4" s="651"/>
      <c r="AU4" s="631"/>
      <c r="AV4" s="641"/>
      <c r="AW4" s="642"/>
      <c r="AX4" s="652" t="s">
        <v>611</v>
      </c>
      <c r="AY4" s="653" t="s">
        <v>612</v>
      </c>
      <c r="AZ4" s="653" t="s">
        <v>613</v>
      </c>
      <c r="BA4" s="654" t="s">
        <v>614</v>
      </c>
      <c r="BB4" s="655" t="s">
        <v>611</v>
      </c>
      <c r="BC4" s="653" t="s">
        <v>612</v>
      </c>
      <c r="BD4" s="653" t="s">
        <v>613</v>
      </c>
      <c r="BE4" s="654" t="s">
        <v>614</v>
      </c>
      <c r="BF4" s="655" t="s">
        <v>611</v>
      </c>
      <c r="BG4" s="653" t="s">
        <v>612</v>
      </c>
      <c r="BH4" s="653" t="s">
        <v>613</v>
      </c>
      <c r="BI4" s="654" t="s">
        <v>614</v>
      </c>
      <c r="BJ4" s="655" t="s">
        <v>611</v>
      </c>
      <c r="BK4" s="653" t="s">
        <v>612</v>
      </c>
      <c r="BL4" s="654" t="s">
        <v>615</v>
      </c>
      <c r="BM4" s="655" t="s">
        <v>611</v>
      </c>
      <c r="BN4" s="653" t="s">
        <v>612</v>
      </c>
      <c r="BO4" s="654" t="s">
        <v>615</v>
      </c>
      <c r="BP4" s="655" t="s">
        <v>611</v>
      </c>
      <c r="BQ4" s="653" t="s">
        <v>612</v>
      </c>
      <c r="BR4" s="656" t="s">
        <v>615</v>
      </c>
      <c r="BS4" s="637"/>
      <c r="BT4" s="637"/>
      <c r="BU4" s="637"/>
      <c r="BV4" s="637"/>
      <c r="BW4" s="652" t="s">
        <v>611</v>
      </c>
      <c r="BX4" s="653" t="s">
        <v>612</v>
      </c>
      <c r="BY4" s="653" t="s">
        <v>613</v>
      </c>
      <c r="BZ4" s="654" t="s">
        <v>614</v>
      </c>
      <c r="CA4" s="655" t="s">
        <v>611</v>
      </c>
      <c r="CB4" s="653" t="s">
        <v>612</v>
      </c>
      <c r="CC4" s="653" t="s">
        <v>613</v>
      </c>
      <c r="CD4" s="654" t="s">
        <v>614</v>
      </c>
      <c r="CE4" s="655" t="s">
        <v>611</v>
      </c>
      <c r="CF4" s="653" t="s">
        <v>612</v>
      </c>
      <c r="CG4" s="653" t="s">
        <v>613</v>
      </c>
      <c r="CH4" s="656" t="s">
        <v>614</v>
      </c>
    </row>
    <row r="5" spans="1:111" ht="18" customHeight="1">
      <c r="B5" s="274" t="s">
        <v>0</v>
      </c>
      <c r="C5" s="274"/>
      <c r="D5" s="609"/>
      <c r="E5" s="119" t="s">
        <v>293</v>
      </c>
      <c r="F5" s="120"/>
      <c r="G5" s="120"/>
      <c r="H5" s="120"/>
      <c r="I5" s="120"/>
      <c r="J5" s="130"/>
      <c r="K5" s="413" t="s">
        <v>1</v>
      </c>
      <c r="L5" s="309"/>
      <c r="M5" s="309"/>
      <c r="N5" s="288" t="s">
        <v>295</v>
      </c>
      <c r="O5" s="288"/>
      <c r="P5" s="288"/>
      <c r="Q5" s="288"/>
      <c r="R5" s="288"/>
      <c r="S5" s="288"/>
      <c r="T5" s="118" t="s">
        <v>376</v>
      </c>
      <c r="U5" s="118"/>
      <c r="V5" s="118"/>
      <c r="W5" s="118"/>
      <c r="X5" s="118"/>
      <c r="Y5" s="109" t="s">
        <v>334</v>
      </c>
      <c r="Z5" s="109"/>
      <c r="AA5" s="109"/>
      <c r="AB5" s="109"/>
      <c r="AC5" s="109"/>
      <c r="AD5" s="109"/>
      <c r="AE5" s="109"/>
      <c r="AF5" s="109"/>
      <c r="AG5" s="578"/>
      <c r="AH5" s="611"/>
      <c r="AI5" s="611"/>
      <c r="AJ5" s="579"/>
      <c r="AK5" s="657"/>
      <c r="AL5" s="658"/>
      <c r="AM5" s="658"/>
      <c r="AN5" s="658"/>
      <c r="AO5" s="659"/>
      <c r="AQ5" s="651" t="s">
        <v>616</v>
      </c>
      <c r="AU5" s="631"/>
      <c r="AV5" s="660">
        <f>N7</f>
        <v>9</v>
      </c>
      <c r="AW5" s="661">
        <f>R7</f>
        <v>10.4</v>
      </c>
      <c r="AX5" s="662">
        <f>+Y32</f>
        <v>0</v>
      </c>
      <c r="AY5" s="662">
        <f>+Z32</f>
        <v>0</v>
      </c>
      <c r="AZ5" s="662">
        <f>+AA32</f>
        <v>0</v>
      </c>
      <c r="BA5" s="662">
        <f t="shared" ref="BA5" si="0">+AB32</f>
        <v>0</v>
      </c>
      <c r="BB5" s="662">
        <f>+AC32</f>
        <v>0</v>
      </c>
      <c r="BC5" s="662">
        <f t="shared" ref="BC5:BI5" si="1">+AD32</f>
        <v>0</v>
      </c>
      <c r="BD5" s="662">
        <f t="shared" si="1"/>
        <v>0</v>
      </c>
      <c r="BE5" s="662">
        <f t="shared" si="1"/>
        <v>0</v>
      </c>
      <c r="BF5" s="662">
        <f t="shared" si="1"/>
        <v>0</v>
      </c>
      <c r="BG5" s="662">
        <f t="shared" si="1"/>
        <v>0</v>
      </c>
      <c r="BH5" s="662">
        <f t="shared" si="1"/>
        <v>0</v>
      </c>
      <c r="BI5" s="662">
        <f t="shared" si="1"/>
        <v>0</v>
      </c>
      <c r="BJ5" s="662">
        <f>IF(Y35="",0,Y35)</f>
        <v>0</v>
      </c>
      <c r="BK5" s="662">
        <f>IF(Z35="",0,Z35)</f>
        <v>0</v>
      </c>
      <c r="BL5" s="662">
        <f>IF(AA35="",0,AA35)</f>
        <v>0</v>
      </c>
      <c r="BM5" s="662">
        <f>+AC35</f>
        <v>0</v>
      </c>
      <c r="BN5" s="662">
        <f t="shared" ref="BN5:BO5" si="2">+AD35</f>
        <v>0</v>
      </c>
      <c r="BO5" s="662">
        <f t="shared" si="2"/>
        <v>0</v>
      </c>
      <c r="BP5" s="662">
        <f>+AG35</f>
        <v>0</v>
      </c>
      <c r="BQ5" s="662">
        <f>+AH35</f>
        <v>0</v>
      </c>
      <c r="BR5" s="662">
        <f>+AI35</f>
        <v>0</v>
      </c>
      <c r="BS5" s="651" t="str">
        <f>+Y36</f>
        <v>Ⅰ</v>
      </c>
      <c r="BT5" s="651" t="str">
        <f>+AC36</f>
        <v>Ⅰ</v>
      </c>
      <c r="BU5" s="651" t="str">
        <f>+AG36</f>
        <v>Ⅰ</v>
      </c>
      <c r="BV5" s="651" t="str">
        <f>+Y37</f>
        <v>Ⅰ</v>
      </c>
      <c r="BW5" s="663" t="str">
        <f>IF(Y32&gt;0,R7,"")</f>
        <v/>
      </c>
      <c r="BX5" s="664" t="str">
        <f>IF(Z32&gt;0,"",IF(AA32&gt;0,R7,""))</f>
        <v/>
      </c>
      <c r="BY5" s="664" t="str">
        <f>IF(Y32+Z32&gt;0,"",IF(AA32&gt;0,R7,""))</f>
        <v/>
      </c>
      <c r="BZ5" s="664" t="str">
        <f>IF(Y32+Z32+AA32&gt;0,"",IF(AB32&gt;0,R7,""))</f>
        <v/>
      </c>
      <c r="CA5" s="665">
        <f t="shared" ref="CA5:CH5" si="3">+AC31</f>
        <v>0</v>
      </c>
      <c r="CB5" s="665">
        <f t="shared" si="3"/>
        <v>0</v>
      </c>
      <c r="CC5" s="665">
        <f t="shared" si="3"/>
        <v>0</v>
      </c>
      <c r="CD5" s="665">
        <f t="shared" si="3"/>
        <v>0</v>
      </c>
      <c r="CE5" s="665">
        <f t="shared" si="3"/>
        <v>0</v>
      </c>
      <c r="CF5" s="665">
        <f t="shared" si="3"/>
        <v>0</v>
      </c>
      <c r="CG5" s="665">
        <f t="shared" si="3"/>
        <v>0</v>
      </c>
      <c r="CH5" s="665">
        <f t="shared" si="3"/>
        <v>0</v>
      </c>
    </row>
    <row r="6" spans="1:111" ht="12" customHeight="1">
      <c r="B6" s="666" t="s">
        <v>617</v>
      </c>
      <c r="C6" s="667"/>
      <c r="D6" s="668"/>
      <c r="E6" s="669"/>
      <c r="F6" s="669"/>
      <c r="G6" s="669"/>
      <c r="H6" s="669"/>
      <c r="I6" s="669"/>
      <c r="J6" s="670"/>
      <c r="K6" s="671" t="s">
        <v>618</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1:111" ht="12" customHeight="1">
      <c r="B7" s="390"/>
      <c r="C7" s="674"/>
      <c r="D7" s="669"/>
      <c r="E7" s="669"/>
      <c r="F7" s="669"/>
      <c r="G7" s="669"/>
      <c r="H7" s="669"/>
      <c r="I7" s="669"/>
      <c r="J7" s="670"/>
      <c r="K7" s="675" t="s">
        <v>619</v>
      </c>
      <c r="L7" s="676"/>
      <c r="M7" s="677"/>
      <c r="N7" s="678">
        <v>9</v>
      </c>
      <c r="O7" s="679"/>
      <c r="P7" s="675" t="s">
        <v>620</v>
      </c>
      <c r="Q7" s="677"/>
      <c r="R7" s="680">
        <v>10.4</v>
      </c>
      <c r="S7" s="681"/>
      <c r="T7" s="682"/>
      <c r="U7" s="683" t="s">
        <v>621</v>
      </c>
      <c r="V7" s="684"/>
      <c r="W7" s="683" t="s">
        <v>622</v>
      </c>
      <c r="X7" s="684"/>
      <c r="Y7" s="677" t="s">
        <v>623</v>
      </c>
      <c r="Z7" s="685"/>
      <c r="AA7" s="685"/>
      <c r="AB7" s="685"/>
      <c r="AC7" s="683" t="s">
        <v>624</v>
      </c>
      <c r="AD7" s="686"/>
      <c r="AE7" s="686"/>
      <c r="AF7" s="686"/>
      <c r="AG7" s="686"/>
      <c r="AH7" s="686"/>
      <c r="AI7" s="686"/>
      <c r="AJ7" s="684"/>
      <c r="AK7" s="683" t="s">
        <v>625</v>
      </c>
      <c r="AL7" s="686"/>
      <c r="AM7" s="686"/>
      <c r="AN7" s="687"/>
      <c r="AO7" s="688"/>
      <c r="AP7" s="2"/>
      <c r="AW7" s="689"/>
    </row>
    <row r="8" spans="1:111" ht="12" customHeight="1">
      <c r="B8" s="390"/>
      <c r="C8" s="674"/>
      <c r="D8" s="669"/>
      <c r="E8" s="669"/>
      <c r="F8" s="669"/>
      <c r="G8" s="669"/>
      <c r="H8" s="669"/>
      <c r="I8" s="669"/>
      <c r="J8" s="670"/>
      <c r="K8" s="685" t="s">
        <v>626</v>
      </c>
      <c r="L8" s="685" t="s">
        <v>387</v>
      </c>
      <c r="M8" s="685"/>
      <c r="N8" s="685" t="s">
        <v>388</v>
      </c>
      <c r="O8" s="685"/>
      <c r="P8" s="685" t="s">
        <v>627</v>
      </c>
      <c r="Q8" s="685"/>
      <c r="R8" s="685" t="s">
        <v>499</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1:111" ht="12" customHeight="1">
      <c r="B9" s="390"/>
      <c r="C9" s="674"/>
      <c r="D9" s="669"/>
      <c r="E9" s="669"/>
      <c r="F9" s="669"/>
      <c r="G9" s="669"/>
      <c r="H9" s="669"/>
      <c r="I9" s="669"/>
      <c r="J9" s="670"/>
      <c r="K9" s="685"/>
      <c r="L9" s="685"/>
      <c r="M9" s="685"/>
      <c r="N9" s="685"/>
      <c r="O9" s="685"/>
      <c r="P9" s="685"/>
      <c r="Q9" s="685"/>
      <c r="R9" s="685"/>
      <c r="S9" s="685"/>
      <c r="T9" s="685"/>
      <c r="U9" s="690"/>
      <c r="V9" s="691"/>
      <c r="W9" s="690"/>
      <c r="X9" s="691"/>
      <c r="Y9" s="677" t="s">
        <v>628</v>
      </c>
      <c r="Z9" s="685"/>
      <c r="AA9" s="685"/>
      <c r="AB9" s="685"/>
      <c r="AC9" s="685" t="s">
        <v>629</v>
      </c>
      <c r="AD9" s="685"/>
      <c r="AE9" s="685"/>
      <c r="AF9" s="685"/>
      <c r="AG9" s="685" t="s">
        <v>630</v>
      </c>
      <c r="AH9" s="685"/>
      <c r="AI9" s="685"/>
      <c r="AJ9" s="685"/>
      <c r="AK9" s="690"/>
      <c r="AL9" s="695"/>
      <c r="AM9" s="695"/>
      <c r="AN9" s="696"/>
      <c r="AO9" s="697"/>
      <c r="AP9" s="2"/>
    </row>
    <row r="10" spans="1:111" ht="12" customHeight="1">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345</v>
      </c>
      <c r="Z10" s="699" t="s">
        <v>344</v>
      </c>
      <c r="AA10" s="699" t="s">
        <v>631</v>
      </c>
      <c r="AB10" s="699" t="s">
        <v>632</v>
      </c>
      <c r="AC10" s="699" t="s">
        <v>345</v>
      </c>
      <c r="AD10" s="699" t="s">
        <v>344</v>
      </c>
      <c r="AE10" s="699" t="s">
        <v>631</v>
      </c>
      <c r="AF10" s="699" t="s">
        <v>632</v>
      </c>
      <c r="AG10" s="699" t="s">
        <v>345</v>
      </c>
      <c r="AH10" s="699" t="s">
        <v>344</v>
      </c>
      <c r="AI10" s="699" t="s">
        <v>631</v>
      </c>
      <c r="AJ10" s="699" t="s">
        <v>632</v>
      </c>
      <c r="AK10" s="692"/>
      <c r="AL10" s="693"/>
      <c r="AM10" s="693"/>
      <c r="AN10" s="700"/>
      <c r="AO10" s="701"/>
      <c r="AP10" s="2"/>
    </row>
    <row r="11" spans="1:111" ht="12" customHeight="1">
      <c r="B11" s="390"/>
      <c r="C11" s="674"/>
      <c r="D11" s="669"/>
      <c r="E11" s="669"/>
      <c r="F11" s="669"/>
      <c r="G11" s="669"/>
      <c r="H11" s="669"/>
      <c r="I11" s="669"/>
      <c r="J11" s="670"/>
      <c r="K11" s="702"/>
      <c r="L11" s="703"/>
      <c r="M11" s="704"/>
      <c r="N11" s="703"/>
      <c r="O11" s="704"/>
      <c r="P11" s="703"/>
      <c r="Q11" s="704"/>
      <c r="R11" s="705"/>
      <c r="S11" s="705"/>
      <c r="T11" s="705"/>
      <c r="U11" s="703"/>
      <c r="V11" s="704"/>
      <c r="W11" s="703"/>
      <c r="X11" s="706"/>
      <c r="Y11" s="707"/>
      <c r="Z11" s="707"/>
      <c r="AA11" s="707"/>
      <c r="AB11" s="707"/>
      <c r="AC11" s="708"/>
      <c r="AD11" s="708"/>
      <c r="AE11" s="708"/>
      <c r="AF11" s="708"/>
      <c r="AG11" s="708"/>
      <c r="AH11" s="708"/>
      <c r="AI11" s="708"/>
      <c r="AJ11" s="708"/>
      <c r="AK11" s="709"/>
      <c r="AL11" s="710"/>
      <c r="AM11" s="710"/>
      <c r="AN11" s="711"/>
      <c r="AO11" s="712"/>
      <c r="AP11" s="2"/>
      <c r="AQ11" s="713">
        <f>IF(P11="外力",1,IF(P11="材質劣化",2,IF(P11="漏水",3,4)))</f>
        <v>4</v>
      </c>
    </row>
    <row r="12" spans="1:111" ht="12" customHeight="1">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4">IF(P12="外力",1,IF(P12="材質劣化",2,IF(P12="漏水",3,4)))</f>
        <v>4</v>
      </c>
    </row>
    <row r="13" spans="1:111" s="630" customFormat="1" ht="12" customHeight="1">
      <c r="A13" s="2"/>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4"/>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30" customFormat="1" ht="12" customHeight="1">
      <c r="A14" s="2"/>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30" customFormat="1" ht="12" customHeight="1">
      <c r="A15" s="2"/>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30" customFormat="1" ht="12" customHeight="1">
      <c r="A16" s="2"/>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30" customFormat="1" ht="12" customHeight="1">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633</v>
      </c>
      <c r="L31" s="685" t="s">
        <v>634</v>
      </c>
      <c r="M31" s="685"/>
      <c r="N31" s="685"/>
      <c r="O31" s="685"/>
      <c r="P31" s="685"/>
      <c r="Q31" s="685"/>
      <c r="R31" s="685"/>
      <c r="S31" s="685"/>
      <c r="T31" s="685"/>
      <c r="U31" s="685"/>
      <c r="V31" s="685"/>
      <c r="W31" s="685"/>
      <c r="X31" s="685"/>
      <c r="Y31" s="675" t="s">
        <v>635</v>
      </c>
      <c r="Z31" s="676"/>
      <c r="AA31" s="676"/>
      <c r="AB31" s="677"/>
      <c r="AC31" s="714">
        <f t="shared" ref="AC31:AJ31" si="5">SUM(AC11:AC30)</f>
        <v>0</v>
      </c>
      <c r="AD31" s="714">
        <f t="shared" si="5"/>
        <v>0</v>
      </c>
      <c r="AE31" s="714">
        <f t="shared" si="5"/>
        <v>0</v>
      </c>
      <c r="AF31" s="714">
        <f t="shared" si="5"/>
        <v>0</v>
      </c>
      <c r="AG31" s="714">
        <f t="shared" si="5"/>
        <v>0</v>
      </c>
      <c r="AH31" s="714">
        <f t="shared" si="5"/>
        <v>0</v>
      </c>
      <c r="AI31" s="714">
        <f t="shared" si="5"/>
        <v>0</v>
      </c>
      <c r="AJ31" s="714">
        <f t="shared" si="5"/>
        <v>0</v>
      </c>
      <c r="AK31" s="675" t="s">
        <v>636</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637</v>
      </c>
      <c r="M32" s="685"/>
      <c r="N32" s="685"/>
      <c r="O32" s="685" t="s">
        <v>638</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0</v>
      </c>
      <c r="AE32" s="715">
        <f t="shared" si="6"/>
        <v>0</v>
      </c>
      <c r="AF32" s="715">
        <f t="shared" si="6"/>
        <v>0</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c r="A33" s="2"/>
      <c r="B33" s="390"/>
      <c r="C33" s="674"/>
      <c r="D33" s="669"/>
      <c r="E33" s="669"/>
      <c r="F33" s="669"/>
      <c r="G33" s="669"/>
      <c r="H33" s="669"/>
      <c r="I33" s="669"/>
      <c r="J33" s="670"/>
      <c r="K33" s="685"/>
      <c r="L33" s="685"/>
      <c r="M33" s="685"/>
      <c r="N33" s="685"/>
      <c r="O33" s="685" t="s">
        <v>639</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Ⅰ</v>
      </c>
      <c r="AD33" s="720"/>
      <c r="AE33" s="720"/>
      <c r="AF33" s="721"/>
      <c r="AG33" s="719" t="str">
        <f>IF(AG32&gt;0,"Ⅳ",IF(AH32&gt;0,"Ⅲ",IF(AI32&gt;0,"Ⅱa",IF(AJ32&gt;0,"Ⅱb","Ⅰ"))))</f>
        <v>Ⅰ</v>
      </c>
      <c r="AH33" s="720"/>
      <c r="AI33" s="720"/>
      <c r="AJ33" s="721"/>
      <c r="AK33" s="722"/>
      <c r="AL33" s="723"/>
      <c r="AM33" s="723"/>
      <c r="AN33" s="723"/>
      <c r="AO33" s="724"/>
      <c r="AP33" s="2"/>
      <c r="AQ33" s="31" t="s">
        <v>611</v>
      </c>
      <c r="AR33" s="31" t="s">
        <v>612</v>
      </c>
      <c r="AS33" s="287" t="s">
        <v>615</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c r="A34" s="2"/>
      <c r="B34" s="390"/>
      <c r="C34" s="674"/>
      <c r="D34" s="669"/>
      <c r="E34" s="669"/>
      <c r="F34" s="669"/>
      <c r="G34" s="669"/>
      <c r="H34" s="669"/>
      <c r="I34" s="669"/>
      <c r="J34" s="670"/>
      <c r="K34" s="685"/>
      <c r="L34" s="685" t="s">
        <v>640</v>
      </c>
      <c r="M34" s="685"/>
      <c r="N34" s="685"/>
      <c r="O34" s="685" t="s">
        <v>641</v>
      </c>
      <c r="P34" s="685"/>
      <c r="Q34" s="685"/>
      <c r="R34" s="685"/>
      <c r="S34" s="685"/>
      <c r="T34" s="685"/>
      <c r="U34" s="685"/>
      <c r="V34" s="685"/>
      <c r="W34" s="685"/>
      <c r="X34" s="685"/>
      <c r="Y34" s="445" t="s">
        <v>345</v>
      </c>
      <c r="Z34" s="445" t="s">
        <v>344</v>
      </c>
      <c r="AA34" s="725" t="s">
        <v>343</v>
      </c>
      <c r="AB34" s="725"/>
      <c r="AC34" s="445" t="s">
        <v>345</v>
      </c>
      <c r="AD34" s="445" t="s">
        <v>344</v>
      </c>
      <c r="AE34" s="725" t="s">
        <v>343</v>
      </c>
      <c r="AF34" s="725"/>
      <c r="AG34" s="445" t="s">
        <v>345</v>
      </c>
      <c r="AH34" s="445" t="s">
        <v>344</v>
      </c>
      <c r="AI34" s="725" t="s">
        <v>343</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c r="A35" s="2"/>
      <c r="B35" s="390"/>
      <c r="C35" s="674"/>
      <c r="D35" s="669"/>
      <c r="E35" s="669"/>
      <c r="F35" s="669"/>
      <c r="G35" s="669"/>
      <c r="H35" s="669"/>
      <c r="I35" s="669"/>
      <c r="J35" s="670"/>
      <c r="K35" s="685"/>
      <c r="L35" s="685"/>
      <c r="M35" s="685"/>
      <c r="N35" s="685"/>
      <c r="O35" s="685" t="s">
        <v>642</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0</v>
      </c>
      <c r="AE35" s="719">
        <f>AE32+AF32</f>
        <v>0</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0</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c r="A36" s="2"/>
      <c r="B36" s="390"/>
      <c r="C36" s="674"/>
      <c r="D36" s="669"/>
      <c r="E36" s="669"/>
      <c r="F36" s="669"/>
      <c r="G36" s="669"/>
      <c r="H36" s="669"/>
      <c r="I36" s="669"/>
      <c r="J36" s="670"/>
      <c r="K36" s="685"/>
      <c r="L36" s="685"/>
      <c r="M36" s="685"/>
      <c r="N36" s="685"/>
      <c r="O36" s="685" t="s">
        <v>643</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Ⅰ</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Ⅰ</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30" customFormat="1" ht="12" customHeight="1">
      <c r="A37" s="2"/>
      <c r="B37" s="390"/>
      <c r="C37" s="674"/>
      <c r="D37" s="669"/>
      <c r="E37" s="669"/>
      <c r="F37" s="669"/>
      <c r="G37" s="669"/>
      <c r="H37" s="669"/>
      <c r="I37" s="669"/>
      <c r="J37" s="670"/>
      <c r="K37" s="685"/>
      <c r="L37" s="685"/>
      <c r="M37" s="685"/>
      <c r="N37" s="685"/>
      <c r="O37" s="685" t="s">
        <v>644</v>
      </c>
      <c r="P37" s="685"/>
      <c r="Q37" s="685"/>
      <c r="R37" s="685"/>
      <c r="S37" s="685"/>
      <c r="T37" s="685"/>
      <c r="U37" s="685"/>
      <c r="V37" s="685"/>
      <c r="W37" s="685"/>
      <c r="X37" s="685"/>
      <c r="Y37" s="719" t="str">
        <f>IF(COUNTIF(Y36:AJ36,"Ⅳ")&gt;0,"Ⅳ",IF(COUNTIF(Y36:AJ36,"Ⅲ")&gt;0,"Ⅲ",IF(COUNTIF(Y36:AJ36,"Ⅱ")&gt;0,"Ⅱ","Ⅰ")))</f>
        <v>Ⅰ</v>
      </c>
      <c r="Z37" s="720"/>
      <c r="AA37" s="720"/>
      <c r="AB37" s="720"/>
      <c r="AC37" s="720"/>
      <c r="AD37" s="720"/>
      <c r="AE37" s="720"/>
      <c r="AF37" s="720"/>
      <c r="AG37" s="720"/>
      <c r="AH37" s="720"/>
      <c r="AI37" s="720"/>
      <c r="AJ37" s="721"/>
      <c r="AK37" s="731"/>
      <c r="AL37" s="732"/>
      <c r="AM37" s="732"/>
      <c r="AN37" s="732"/>
      <c r="AO37" s="733"/>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30" customFormat="1" ht="14.25" customHeight="1">
      <c r="A38" s="2"/>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30" customFormat="1" ht="14.25" customHeight="1">
      <c r="A39" s="2"/>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30" customFormat="1" ht="12" customHeight="1">
      <c r="A40" s="2"/>
      <c r="B40" s="390"/>
      <c r="C40" s="674"/>
      <c r="D40" s="669"/>
      <c r="E40" s="669"/>
      <c r="F40" s="669"/>
      <c r="G40" s="669"/>
      <c r="H40" s="669"/>
      <c r="I40" s="669"/>
      <c r="J40" s="670"/>
      <c r="K40" s="735" t="s">
        <v>645</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30" customFormat="1" ht="12" customHeight="1">
      <c r="A41" s="2"/>
      <c r="B41" s="390"/>
      <c r="C41" s="674"/>
      <c r="D41" s="669"/>
      <c r="E41" s="669"/>
      <c r="F41" s="669"/>
      <c r="G41" s="669"/>
      <c r="H41" s="669"/>
      <c r="I41" s="669"/>
      <c r="J41" s="670"/>
      <c r="K41" s="736" t="s">
        <v>646</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30" customFormat="1" ht="12" customHeight="1">
      <c r="A42" s="2"/>
      <c r="B42" s="390"/>
      <c r="C42" s="674"/>
      <c r="D42" s="669"/>
      <c r="E42" s="669"/>
      <c r="F42" s="669"/>
      <c r="G42" s="669"/>
      <c r="H42" s="669"/>
      <c r="I42" s="669"/>
      <c r="J42" s="670"/>
      <c r="K42" s="737" t="s">
        <v>647</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30" customFormat="1" ht="12" customHeight="1">
      <c r="A43" s="2"/>
      <c r="B43" s="390"/>
      <c r="C43" s="674"/>
      <c r="D43" s="669"/>
      <c r="E43" s="669"/>
      <c r="F43" s="669"/>
      <c r="G43" s="669"/>
      <c r="H43" s="669"/>
      <c r="I43" s="669"/>
      <c r="J43" s="670"/>
      <c r="K43" s="737" t="s">
        <v>648</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30" customFormat="1" ht="12" customHeight="1">
      <c r="A44" s="2"/>
      <c r="B44" s="390"/>
      <c r="C44" s="674"/>
      <c r="D44" s="669"/>
      <c r="E44" s="669"/>
      <c r="F44" s="669"/>
      <c r="G44" s="669"/>
      <c r="H44" s="669"/>
      <c r="I44" s="669"/>
      <c r="J44" s="670"/>
      <c r="K44" s="740" t="s">
        <v>649</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c r="B46" s="2" t="s">
        <v>650</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c r="B47" s="2" t="s">
        <v>651</v>
      </c>
    </row>
    <row r="48" spans="1:111" ht="12" customHeight="1">
      <c r="B48" s="2" t="s">
        <v>652</v>
      </c>
    </row>
    <row r="49" spans="2:2" ht="12" customHeight="1">
      <c r="B49" s="2" t="s">
        <v>653</v>
      </c>
    </row>
    <row r="50" spans="2:2" ht="12" customHeight="1">
      <c r="B50" s="2" t="s">
        <v>654</v>
      </c>
    </row>
    <row r="51" spans="2:2" ht="12" customHeight="1">
      <c r="B51" s="2" t="s">
        <v>655</v>
      </c>
    </row>
    <row r="52" spans="2:2">
      <c r="B52" s="2" t="s">
        <v>656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02" priority="4">
      <formula>$AQ11=2</formula>
    </cfRule>
  </conditionalFormatting>
  <conditionalFormatting sqref="Y11:AF30">
    <cfRule type="expression" dxfId="101" priority="3">
      <formula>$AQ11=3</formula>
    </cfRule>
  </conditionalFormatting>
  <conditionalFormatting sqref="Y11:AJ30">
    <cfRule type="expression" dxfId="100" priority="1">
      <formula>$AQ11=4</formula>
    </cfRule>
  </conditionalFormatting>
  <conditionalFormatting sqref="AC11:AJ30">
    <cfRule type="expression" dxfId="99" priority="2">
      <formula>$AQ11=1</formula>
    </cfRule>
  </conditionalFormatting>
  <dataValidations count="2">
    <dataValidation type="list" allowBlank="1" showInputMessage="1" showErrorMessage="1" sqref="N11:O30 R11:T30" xr:uid="{F9975916-18EE-4119-B3AA-4514E3F4816B}">
      <formula1>INDIRECT(L11)</formula1>
    </dataValidation>
    <dataValidation type="list" allowBlank="1" showInputMessage="1" showErrorMessage="1" sqref="Y11:AB30" xr:uid="{19E126B1-73CE-4483-9E0F-618B72917A5F}">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ED6A5-7DA0-4659-AFF9-901C66D76181}">
  <dimension ref="A1:DG52"/>
  <sheetViews>
    <sheetView showGridLines="0" showZeros="0" view="pageBreakPreview" zoomScale="90" zoomScaleNormal="100" zoomScaleSheetLayoutView="90" workbookViewId="0">
      <selection activeCell="AY29" sqref="AY29"/>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1:111">
      <c r="AU1" s="631" t="s">
        <v>598</v>
      </c>
      <c r="AV1" s="632" t="s">
        <v>599</v>
      </c>
      <c r="AW1" s="633" t="s">
        <v>600</v>
      </c>
      <c r="AX1" s="634" t="s">
        <v>601</v>
      </c>
      <c r="AY1" s="635"/>
      <c r="AZ1" s="635"/>
      <c r="BA1" s="635"/>
      <c r="BB1" s="635"/>
      <c r="BC1" s="635"/>
      <c r="BD1" s="635"/>
      <c r="BE1" s="635"/>
      <c r="BF1" s="635"/>
      <c r="BG1" s="635"/>
      <c r="BH1" s="635"/>
      <c r="BI1" s="635"/>
      <c r="BJ1" s="635"/>
      <c r="BK1" s="635"/>
      <c r="BL1" s="635"/>
      <c r="BM1" s="635"/>
      <c r="BN1" s="635"/>
      <c r="BO1" s="635"/>
      <c r="BP1" s="635"/>
      <c r="BQ1" s="635"/>
      <c r="BR1" s="636"/>
      <c r="BS1" s="309" t="s">
        <v>602</v>
      </c>
      <c r="BT1" s="637"/>
      <c r="BU1" s="637"/>
      <c r="BV1" s="637"/>
      <c r="BW1" s="638" t="s">
        <v>603</v>
      </c>
      <c r="BX1" s="639"/>
      <c r="BY1" s="639"/>
      <c r="BZ1" s="639"/>
      <c r="CA1" s="639"/>
      <c r="CB1" s="639"/>
      <c r="CC1" s="639"/>
      <c r="CD1" s="639"/>
      <c r="CE1" s="639"/>
      <c r="CF1" s="639"/>
      <c r="CG1" s="639"/>
      <c r="CH1" s="640"/>
    </row>
    <row r="2" spans="1:111" ht="8.25" customHeight="1">
      <c r="AU2" s="631"/>
      <c r="AV2" s="641"/>
      <c r="AW2" s="642"/>
      <c r="AX2" s="643" t="s">
        <v>604</v>
      </c>
      <c r="AY2" s="118"/>
      <c r="AZ2" s="118"/>
      <c r="BA2" s="118"/>
      <c r="BB2" s="118"/>
      <c r="BC2" s="118"/>
      <c r="BD2" s="118"/>
      <c r="BE2" s="118"/>
      <c r="BF2" s="118"/>
      <c r="BG2" s="118"/>
      <c r="BH2" s="118"/>
      <c r="BI2" s="118"/>
      <c r="BJ2" s="118" t="s">
        <v>605</v>
      </c>
      <c r="BK2" s="118"/>
      <c r="BL2" s="118"/>
      <c r="BM2" s="118"/>
      <c r="BN2" s="118"/>
      <c r="BO2" s="118"/>
      <c r="BP2" s="118"/>
      <c r="BQ2" s="118"/>
      <c r="BR2" s="644"/>
      <c r="BS2" s="637"/>
      <c r="BT2" s="637"/>
      <c r="BU2" s="637"/>
      <c r="BV2" s="637"/>
      <c r="BW2" s="645" t="s">
        <v>606</v>
      </c>
      <c r="BX2" s="287"/>
      <c r="BY2" s="287"/>
      <c r="BZ2" s="287"/>
      <c r="CA2" s="118" t="s">
        <v>607</v>
      </c>
      <c r="CB2" s="118"/>
      <c r="CC2" s="118"/>
      <c r="CD2" s="118"/>
      <c r="CE2" s="118"/>
      <c r="CF2" s="118"/>
      <c r="CG2" s="118"/>
      <c r="CH2" s="644"/>
    </row>
    <row r="3" spans="1:111" ht="25.05" customHeight="1">
      <c r="B3" s="408" t="s">
        <v>608</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356</v>
      </c>
      <c r="AY3" s="118"/>
      <c r="AZ3" s="118"/>
      <c r="BA3" s="118"/>
      <c r="BB3" s="118" t="s">
        <v>342</v>
      </c>
      <c r="BC3" s="118"/>
      <c r="BD3" s="118"/>
      <c r="BE3" s="118"/>
      <c r="BF3" s="118" t="s">
        <v>353</v>
      </c>
      <c r="BG3" s="118"/>
      <c r="BH3" s="118"/>
      <c r="BI3" s="118"/>
      <c r="BJ3" s="287" t="s">
        <v>356</v>
      </c>
      <c r="BK3" s="287"/>
      <c r="BL3" s="287"/>
      <c r="BM3" s="287" t="s">
        <v>342</v>
      </c>
      <c r="BN3" s="287"/>
      <c r="BO3" s="287"/>
      <c r="BP3" s="287" t="s">
        <v>353</v>
      </c>
      <c r="BQ3" s="287"/>
      <c r="BR3" s="648"/>
      <c r="BS3" s="309" t="s">
        <v>356</v>
      </c>
      <c r="BT3" s="309" t="s">
        <v>342</v>
      </c>
      <c r="BU3" s="309" t="s">
        <v>353</v>
      </c>
      <c r="BV3" s="309" t="s">
        <v>609</v>
      </c>
      <c r="BW3" s="643" t="s">
        <v>610</v>
      </c>
      <c r="BX3" s="118"/>
      <c r="BY3" s="118"/>
      <c r="BZ3" s="118"/>
      <c r="CA3" s="118" t="s">
        <v>342</v>
      </c>
      <c r="CB3" s="118"/>
      <c r="CC3" s="118"/>
      <c r="CD3" s="118"/>
      <c r="CE3" s="118" t="s">
        <v>353</v>
      </c>
      <c r="CF3" s="118"/>
      <c r="CG3" s="118"/>
      <c r="CH3" s="644"/>
    </row>
    <row r="4" spans="1:111" ht="18" customHeight="1">
      <c r="B4" s="266" t="s">
        <v>8</v>
      </c>
      <c r="C4" s="266"/>
      <c r="D4" s="604"/>
      <c r="E4" s="115" t="s">
        <v>292</v>
      </c>
      <c r="F4" s="116"/>
      <c r="G4" s="116"/>
      <c r="H4" s="116"/>
      <c r="I4" s="116"/>
      <c r="J4" s="117"/>
      <c r="K4" s="141" t="s">
        <v>9</v>
      </c>
      <c r="L4" s="287"/>
      <c r="M4" s="287"/>
      <c r="N4" s="288" t="s">
        <v>294</v>
      </c>
      <c r="O4" s="288"/>
      <c r="P4" s="288"/>
      <c r="Q4" s="288"/>
      <c r="R4" s="288"/>
      <c r="S4" s="288"/>
      <c r="T4" s="118" t="s">
        <v>374</v>
      </c>
      <c r="U4" s="118"/>
      <c r="V4" s="118"/>
      <c r="W4" s="118"/>
      <c r="X4" s="118"/>
      <c r="Y4" s="109" t="s">
        <v>310</v>
      </c>
      <c r="Z4" s="109"/>
      <c r="AA4" s="109"/>
      <c r="AB4" s="109"/>
      <c r="AC4" s="109"/>
      <c r="AD4" s="109"/>
      <c r="AE4" s="109"/>
      <c r="AF4" s="109"/>
      <c r="AG4" s="91" t="s">
        <v>375</v>
      </c>
      <c r="AH4" s="92"/>
      <c r="AI4" s="92"/>
      <c r="AJ4" s="93"/>
      <c r="AK4" s="606">
        <v>44861</v>
      </c>
      <c r="AL4" s="649"/>
      <c r="AM4" s="649"/>
      <c r="AN4" s="649"/>
      <c r="AO4" s="650"/>
      <c r="AQ4" s="651"/>
      <c r="AU4" s="631"/>
      <c r="AV4" s="641"/>
      <c r="AW4" s="642"/>
      <c r="AX4" s="652" t="s">
        <v>611</v>
      </c>
      <c r="AY4" s="653" t="s">
        <v>612</v>
      </c>
      <c r="AZ4" s="653" t="s">
        <v>613</v>
      </c>
      <c r="BA4" s="654" t="s">
        <v>614</v>
      </c>
      <c r="BB4" s="655" t="s">
        <v>611</v>
      </c>
      <c r="BC4" s="653" t="s">
        <v>612</v>
      </c>
      <c r="BD4" s="653" t="s">
        <v>613</v>
      </c>
      <c r="BE4" s="654" t="s">
        <v>614</v>
      </c>
      <c r="BF4" s="655" t="s">
        <v>611</v>
      </c>
      <c r="BG4" s="653" t="s">
        <v>612</v>
      </c>
      <c r="BH4" s="653" t="s">
        <v>613</v>
      </c>
      <c r="BI4" s="654" t="s">
        <v>614</v>
      </c>
      <c r="BJ4" s="655" t="s">
        <v>611</v>
      </c>
      <c r="BK4" s="653" t="s">
        <v>612</v>
      </c>
      <c r="BL4" s="654" t="s">
        <v>615</v>
      </c>
      <c r="BM4" s="655" t="s">
        <v>611</v>
      </c>
      <c r="BN4" s="653" t="s">
        <v>612</v>
      </c>
      <c r="BO4" s="654" t="s">
        <v>615</v>
      </c>
      <c r="BP4" s="655" t="s">
        <v>611</v>
      </c>
      <c r="BQ4" s="653" t="s">
        <v>612</v>
      </c>
      <c r="BR4" s="656" t="s">
        <v>615</v>
      </c>
      <c r="BS4" s="637"/>
      <c r="BT4" s="637"/>
      <c r="BU4" s="637"/>
      <c r="BV4" s="637"/>
      <c r="BW4" s="652" t="s">
        <v>611</v>
      </c>
      <c r="BX4" s="653" t="s">
        <v>612</v>
      </c>
      <c r="BY4" s="653" t="s">
        <v>613</v>
      </c>
      <c r="BZ4" s="654" t="s">
        <v>614</v>
      </c>
      <c r="CA4" s="655" t="s">
        <v>611</v>
      </c>
      <c r="CB4" s="653" t="s">
        <v>612</v>
      </c>
      <c r="CC4" s="653" t="s">
        <v>613</v>
      </c>
      <c r="CD4" s="654" t="s">
        <v>614</v>
      </c>
      <c r="CE4" s="655" t="s">
        <v>611</v>
      </c>
      <c r="CF4" s="653" t="s">
        <v>612</v>
      </c>
      <c r="CG4" s="653" t="s">
        <v>613</v>
      </c>
      <c r="CH4" s="656" t="s">
        <v>614</v>
      </c>
    </row>
    <row r="5" spans="1:111" ht="18" customHeight="1">
      <c r="B5" s="274" t="s">
        <v>0</v>
      </c>
      <c r="C5" s="274"/>
      <c r="D5" s="609"/>
      <c r="E5" s="119" t="s">
        <v>293</v>
      </c>
      <c r="F5" s="120"/>
      <c r="G5" s="120"/>
      <c r="H5" s="120"/>
      <c r="I5" s="120"/>
      <c r="J5" s="130"/>
      <c r="K5" s="413" t="s">
        <v>1</v>
      </c>
      <c r="L5" s="309"/>
      <c r="M5" s="309"/>
      <c r="N5" s="288" t="s">
        <v>295</v>
      </c>
      <c r="O5" s="288"/>
      <c r="P5" s="288"/>
      <c r="Q5" s="288"/>
      <c r="R5" s="288"/>
      <c r="S5" s="288"/>
      <c r="T5" s="118" t="s">
        <v>376</v>
      </c>
      <c r="U5" s="118"/>
      <c r="V5" s="118"/>
      <c r="W5" s="118"/>
      <c r="X5" s="118"/>
      <c r="Y5" s="109" t="s">
        <v>334</v>
      </c>
      <c r="Z5" s="109"/>
      <c r="AA5" s="109"/>
      <c r="AB5" s="109"/>
      <c r="AC5" s="109"/>
      <c r="AD5" s="109"/>
      <c r="AE5" s="109"/>
      <c r="AF5" s="109"/>
      <c r="AG5" s="578"/>
      <c r="AH5" s="611"/>
      <c r="AI5" s="611"/>
      <c r="AJ5" s="579"/>
      <c r="AK5" s="657"/>
      <c r="AL5" s="658"/>
      <c r="AM5" s="658"/>
      <c r="AN5" s="658"/>
      <c r="AO5" s="659"/>
      <c r="AQ5" s="651" t="s">
        <v>616</v>
      </c>
      <c r="AU5" s="631"/>
      <c r="AV5" s="660">
        <f>N7</f>
        <v>10</v>
      </c>
      <c r="AW5" s="661">
        <f>R7</f>
        <v>10.4</v>
      </c>
      <c r="AX5" s="662">
        <f>+Y32</f>
        <v>0</v>
      </c>
      <c r="AY5" s="662">
        <f>+Z32</f>
        <v>0</v>
      </c>
      <c r="AZ5" s="662">
        <f>+AA32</f>
        <v>0</v>
      </c>
      <c r="BA5" s="662">
        <f t="shared" ref="BA5" si="0">+AB32</f>
        <v>0</v>
      </c>
      <c r="BB5" s="662">
        <f>+AC32</f>
        <v>0</v>
      </c>
      <c r="BC5" s="662">
        <f t="shared" ref="BC5:BI5" si="1">+AD32</f>
        <v>0</v>
      </c>
      <c r="BD5" s="662">
        <f t="shared" si="1"/>
        <v>0</v>
      </c>
      <c r="BE5" s="662">
        <f t="shared" si="1"/>
        <v>2</v>
      </c>
      <c r="BF5" s="662">
        <f t="shared" si="1"/>
        <v>0</v>
      </c>
      <c r="BG5" s="662">
        <f t="shared" si="1"/>
        <v>0</v>
      </c>
      <c r="BH5" s="662">
        <f t="shared" si="1"/>
        <v>0</v>
      </c>
      <c r="BI5" s="662">
        <f t="shared" si="1"/>
        <v>0</v>
      </c>
      <c r="BJ5" s="662">
        <f>IF(Y35="",0,Y35)</f>
        <v>0</v>
      </c>
      <c r="BK5" s="662">
        <f>IF(Z35="",0,Z35)</f>
        <v>0</v>
      </c>
      <c r="BL5" s="662">
        <f>IF(AA35="",0,AA35)</f>
        <v>0</v>
      </c>
      <c r="BM5" s="662">
        <f>+AC35</f>
        <v>0</v>
      </c>
      <c r="BN5" s="662">
        <f t="shared" ref="BN5:BO5" si="2">+AD35</f>
        <v>0</v>
      </c>
      <c r="BO5" s="662">
        <f t="shared" si="2"/>
        <v>2</v>
      </c>
      <c r="BP5" s="662">
        <f>+AG35</f>
        <v>0</v>
      </c>
      <c r="BQ5" s="662">
        <f>+AH35</f>
        <v>0</v>
      </c>
      <c r="BR5" s="662">
        <f>+AI35</f>
        <v>0</v>
      </c>
      <c r="BS5" s="651" t="str">
        <f>+Y36</f>
        <v>Ⅰ</v>
      </c>
      <c r="BT5" s="651" t="str">
        <f>+AC36</f>
        <v>Ⅱ</v>
      </c>
      <c r="BU5" s="651" t="str">
        <f>+AG36</f>
        <v>Ⅰ</v>
      </c>
      <c r="BV5" s="651" t="str">
        <f>+Y37</f>
        <v>Ⅱ</v>
      </c>
      <c r="BW5" s="663" t="str">
        <f>IF(Y32&gt;0,R7,"")</f>
        <v/>
      </c>
      <c r="BX5" s="664" t="str">
        <f>IF(Z32&gt;0,"",IF(AA32&gt;0,R7,""))</f>
        <v/>
      </c>
      <c r="BY5" s="664" t="str">
        <f>IF(Y32+Z32&gt;0,"",IF(AA32&gt;0,R7,""))</f>
        <v/>
      </c>
      <c r="BZ5" s="664" t="str">
        <f>IF(Y32+Z32+AA32&gt;0,"",IF(AB32&gt;0,R7,""))</f>
        <v/>
      </c>
      <c r="CA5" s="665">
        <f t="shared" ref="CA5:CH5" si="3">+AC31</f>
        <v>0</v>
      </c>
      <c r="CB5" s="665">
        <f t="shared" si="3"/>
        <v>0</v>
      </c>
      <c r="CC5" s="665">
        <f t="shared" si="3"/>
        <v>0</v>
      </c>
      <c r="CD5" s="665">
        <f t="shared" si="3"/>
        <v>0.02</v>
      </c>
      <c r="CE5" s="665">
        <f t="shared" si="3"/>
        <v>0</v>
      </c>
      <c r="CF5" s="665">
        <f t="shared" si="3"/>
        <v>0</v>
      </c>
      <c r="CG5" s="665">
        <f t="shared" si="3"/>
        <v>0</v>
      </c>
      <c r="CH5" s="665">
        <f t="shared" si="3"/>
        <v>0</v>
      </c>
    </row>
    <row r="6" spans="1:111" ht="12" customHeight="1">
      <c r="B6" s="666" t="s">
        <v>617</v>
      </c>
      <c r="C6" s="667"/>
      <c r="D6" s="668"/>
      <c r="E6" s="669"/>
      <c r="F6" s="669"/>
      <c r="G6" s="669"/>
      <c r="H6" s="669"/>
      <c r="I6" s="669"/>
      <c r="J6" s="670"/>
      <c r="K6" s="671" t="s">
        <v>618</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1:111" ht="12" customHeight="1">
      <c r="B7" s="390"/>
      <c r="C7" s="674"/>
      <c r="D7" s="669"/>
      <c r="E7" s="669"/>
      <c r="F7" s="669"/>
      <c r="G7" s="669"/>
      <c r="H7" s="669"/>
      <c r="I7" s="669"/>
      <c r="J7" s="670"/>
      <c r="K7" s="675" t="s">
        <v>619</v>
      </c>
      <c r="L7" s="676"/>
      <c r="M7" s="677"/>
      <c r="N7" s="678">
        <v>10</v>
      </c>
      <c r="O7" s="679"/>
      <c r="P7" s="675" t="s">
        <v>620</v>
      </c>
      <c r="Q7" s="677"/>
      <c r="R7" s="680">
        <v>10.4</v>
      </c>
      <c r="S7" s="681"/>
      <c r="T7" s="682"/>
      <c r="U7" s="683" t="s">
        <v>621</v>
      </c>
      <c r="V7" s="684"/>
      <c r="W7" s="683" t="s">
        <v>622</v>
      </c>
      <c r="X7" s="684"/>
      <c r="Y7" s="677" t="s">
        <v>623</v>
      </c>
      <c r="Z7" s="685"/>
      <c r="AA7" s="685"/>
      <c r="AB7" s="685"/>
      <c r="AC7" s="683" t="s">
        <v>624</v>
      </c>
      <c r="AD7" s="686"/>
      <c r="AE7" s="686"/>
      <c r="AF7" s="686"/>
      <c r="AG7" s="686"/>
      <c r="AH7" s="686"/>
      <c r="AI7" s="686"/>
      <c r="AJ7" s="684"/>
      <c r="AK7" s="683" t="s">
        <v>625</v>
      </c>
      <c r="AL7" s="686"/>
      <c r="AM7" s="686"/>
      <c r="AN7" s="687"/>
      <c r="AO7" s="688"/>
      <c r="AP7" s="2"/>
      <c r="AW7" s="689"/>
    </row>
    <row r="8" spans="1:111" ht="12" customHeight="1">
      <c r="B8" s="390"/>
      <c r="C8" s="674"/>
      <c r="D8" s="669"/>
      <c r="E8" s="669"/>
      <c r="F8" s="669"/>
      <c r="G8" s="669"/>
      <c r="H8" s="669"/>
      <c r="I8" s="669"/>
      <c r="J8" s="670"/>
      <c r="K8" s="685" t="s">
        <v>626</v>
      </c>
      <c r="L8" s="685" t="s">
        <v>387</v>
      </c>
      <c r="M8" s="685"/>
      <c r="N8" s="685" t="s">
        <v>388</v>
      </c>
      <c r="O8" s="685"/>
      <c r="P8" s="685" t="s">
        <v>627</v>
      </c>
      <c r="Q8" s="685"/>
      <c r="R8" s="685" t="s">
        <v>499</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1:111" s="630" customFormat="1" ht="12" customHeight="1">
      <c r="A9" s="2"/>
      <c r="B9" s="390"/>
      <c r="C9" s="674"/>
      <c r="D9" s="669"/>
      <c r="E9" s="669"/>
      <c r="F9" s="669"/>
      <c r="G9" s="669"/>
      <c r="H9" s="669"/>
      <c r="I9" s="669"/>
      <c r="J9" s="670"/>
      <c r="K9" s="685"/>
      <c r="L9" s="685"/>
      <c r="M9" s="685"/>
      <c r="N9" s="685"/>
      <c r="O9" s="685"/>
      <c r="P9" s="685"/>
      <c r="Q9" s="685"/>
      <c r="R9" s="685"/>
      <c r="S9" s="685"/>
      <c r="T9" s="685"/>
      <c r="U9" s="690"/>
      <c r="V9" s="691"/>
      <c r="W9" s="690"/>
      <c r="X9" s="691"/>
      <c r="Y9" s="677" t="s">
        <v>628</v>
      </c>
      <c r="Z9" s="685"/>
      <c r="AA9" s="685"/>
      <c r="AB9" s="685"/>
      <c r="AC9" s="685" t="s">
        <v>629</v>
      </c>
      <c r="AD9" s="685"/>
      <c r="AE9" s="685"/>
      <c r="AF9" s="685"/>
      <c r="AG9" s="685" t="s">
        <v>630</v>
      </c>
      <c r="AH9" s="685"/>
      <c r="AI9" s="685"/>
      <c r="AJ9" s="685"/>
      <c r="AK9" s="690"/>
      <c r="AL9" s="695"/>
      <c r="AM9" s="695"/>
      <c r="AN9" s="696"/>
      <c r="AO9" s="697"/>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30" customFormat="1" ht="12" customHeight="1">
      <c r="A10" s="2"/>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345</v>
      </c>
      <c r="Z10" s="699" t="s">
        <v>344</v>
      </c>
      <c r="AA10" s="699" t="s">
        <v>631</v>
      </c>
      <c r="AB10" s="699" t="s">
        <v>632</v>
      </c>
      <c r="AC10" s="699" t="s">
        <v>345</v>
      </c>
      <c r="AD10" s="699" t="s">
        <v>344</v>
      </c>
      <c r="AE10" s="699" t="s">
        <v>631</v>
      </c>
      <c r="AF10" s="699" t="s">
        <v>632</v>
      </c>
      <c r="AG10" s="699" t="s">
        <v>345</v>
      </c>
      <c r="AH10" s="699" t="s">
        <v>344</v>
      </c>
      <c r="AI10" s="699" t="s">
        <v>631</v>
      </c>
      <c r="AJ10" s="699" t="s">
        <v>632</v>
      </c>
      <c r="AK10" s="692"/>
      <c r="AL10" s="693"/>
      <c r="AM10" s="693"/>
      <c r="AN10" s="700"/>
      <c r="AO10" s="701"/>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30" customFormat="1" ht="12" customHeight="1">
      <c r="A11" s="2"/>
      <c r="B11" s="390"/>
      <c r="C11" s="674"/>
      <c r="D11" s="669"/>
      <c r="E11" s="669"/>
      <c r="F11" s="669"/>
      <c r="G11" s="669"/>
      <c r="H11" s="669"/>
      <c r="I11" s="669"/>
      <c r="J11" s="670"/>
      <c r="K11" s="702">
        <v>1</v>
      </c>
      <c r="L11" s="703" t="s">
        <v>402</v>
      </c>
      <c r="M11" s="704"/>
      <c r="N11" s="703" t="s">
        <v>437</v>
      </c>
      <c r="O11" s="704"/>
      <c r="P11" s="703" t="s">
        <v>404</v>
      </c>
      <c r="Q11" s="704"/>
      <c r="R11" s="705" t="s">
        <v>430</v>
      </c>
      <c r="S11" s="705"/>
      <c r="T11" s="705"/>
      <c r="U11" s="703" t="s">
        <v>291</v>
      </c>
      <c r="V11" s="704"/>
      <c r="W11" s="703" t="s">
        <v>291</v>
      </c>
      <c r="X11" s="706"/>
      <c r="Y11" s="707"/>
      <c r="Z11" s="707"/>
      <c r="AA11" s="707"/>
      <c r="AB11" s="707"/>
      <c r="AC11" s="708"/>
      <c r="AD11" s="708"/>
      <c r="AE11" s="708"/>
      <c r="AF11" s="708">
        <v>0.01</v>
      </c>
      <c r="AG11" s="708"/>
      <c r="AH11" s="708"/>
      <c r="AI11" s="708"/>
      <c r="AJ11" s="708"/>
      <c r="AK11" s="709"/>
      <c r="AL11" s="710"/>
      <c r="AM11" s="710"/>
      <c r="AN11" s="711"/>
      <c r="AO11" s="712"/>
      <c r="AP11" s="2"/>
      <c r="AQ11" s="713">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30" customFormat="1" ht="12" customHeight="1">
      <c r="A12" s="2"/>
      <c r="B12" s="390"/>
      <c r="C12" s="674"/>
      <c r="D12" s="669"/>
      <c r="E12" s="669"/>
      <c r="F12" s="669"/>
      <c r="G12" s="669"/>
      <c r="H12" s="669"/>
      <c r="I12" s="669"/>
      <c r="J12" s="670"/>
      <c r="K12" s="702">
        <v>2</v>
      </c>
      <c r="L12" s="703" t="s">
        <v>402</v>
      </c>
      <c r="M12" s="704"/>
      <c r="N12" s="703" t="s">
        <v>429</v>
      </c>
      <c r="O12" s="704"/>
      <c r="P12" s="703" t="s">
        <v>404</v>
      </c>
      <c r="Q12" s="704"/>
      <c r="R12" s="705" t="s">
        <v>430</v>
      </c>
      <c r="S12" s="705"/>
      <c r="T12" s="705"/>
      <c r="U12" s="703" t="s">
        <v>291</v>
      </c>
      <c r="V12" s="704"/>
      <c r="W12" s="703" t="s">
        <v>291</v>
      </c>
      <c r="X12" s="706"/>
      <c r="Y12" s="707"/>
      <c r="Z12" s="707"/>
      <c r="AA12" s="707"/>
      <c r="AB12" s="707"/>
      <c r="AC12" s="708"/>
      <c r="AD12" s="708"/>
      <c r="AE12" s="708"/>
      <c r="AF12" s="708">
        <v>0.01</v>
      </c>
      <c r="AG12" s="708"/>
      <c r="AH12" s="708"/>
      <c r="AI12" s="708"/>
      <c r="AJ12" s="708"/>
      <c r="AK12" s="709"/>
      <c r="AL12" s="710"/>
      <c r="AM12" s="710"/>
      <c r="AN12" s="711"/>
      <c r="AO12" s="712"/>
      <c r="AP12" s="2"/>
      <c r="AQ12" s="713">
        <f t="shared" ref="AQ12:AQ30" si="4">IF(P12="外力",1,IF(P12="材質劣化",2,IF(P12="漏水",3,4)))</f>
        <v>2</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30" customFormat="1" ht="12" customHeight="1">
      <c r="A13" s="2"/>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4"/>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30" customFormat="1" ht="12" customHeight="1">
      <c r="A14" s="2"/>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30" customFormat="1" ht="12" customHeight="1">
      <c r="A15" s="2"/>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30" customFormat="1" ht="12" customHeight="1">
      <c r="A16" s="2"/>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30" customFormat="1" ht="12" customHeight="1">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633</v>
      </c>
      <c r="L31" s="685" t="s">
        <v>634</v>
      </c>
      <c r="M31" s="685"/>
      <c r="N31" s="685"/>
      <c r="O31" s="685"/>
      <c r="P31" s="685"/>
      <c r="Q31" s="685"/>
      <c r="R31" s="685"/>
      <c r="S31" s="685"/>
      <c r="T31" s="685"/>
      <c r="U31" s="685"/>
      <c r="V31" s="685"/>
      <c r="W31" s="685"/>
      <c r="X31" s="685"/>
      <c r="Y31" s="675" t="s">
        <v>635</v>
      </c>
      <c r="Z31" s="676"/>
      <c r="AA31" s="676"/>
      <c r="AB31" s="677"/>
      <c r="AC31" s="714">
        <f t="shared" ref="AC31:AJ31" si="5">SUM(AC11:AC30)</f>
        <v>0</v>
      </c>
      <c r="AD31" s="714">
        <f t="shared" si="5"/>
        <v>0</v>
      </c>
      <c r="AE31" s="714">
        <f t="shared" si="5"/>
        <v>0</v>
      </c>
      <c r="AF31" s="714">
        <f t="shared" si="5"/>
        <v>0.02</v>
      </c>
      <c r="AG31" s="714">
        <f t="shared" si="5"/>
        <v>0</v>
      </c>
      <c r="AH31" s="714">
        <f t="shared" si="5"/>
        <v>0</v>
      </c>
      <c r="AI31" s="714">
        <f t="shared" si="5"/>
        <v>0</v>
      </c>
      <c r="AJ31" s="714">
        <f t="shared" si="5"/>
        <v>0</v>
      </c>
      <c r="AK31" s="675" t="s">
        <v>636</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637</v>
      </c>
      <c r="M32" s="685"/>
      <c r="N32" s="685"/>
      <c r="O32" s="685" t="s">
        <v>638</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0</v>
      </c>
      <c r="AE32" s="715">
        <f t="shared" si="6"/>
        <v>0</v>
      </c>
      <c r="AF32" s="715">
        <f t="shared" si="6"/>
        <v>2</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c r="A33" s="2"/>
      <c r="B33" s="390"/>
      <c r="C33" s="674"/>
      <c r="D33" s="669"/>
      <c r="E33" s="669"/>
      <c r="F33" s="669"/>
      <c r="G33" s="669"/>
      <c r="H33" s="669"/>
      <c r="I33" s="669"/>
      <c r="J33" s="670"/>
      <c r="K33" s="685"/>
      <c r="L33" s="685"/>
      <c r="M33" s="685"/>
      <c r="N33" s="685"/>
      <c r="O33" s="685" t="s">
        <v>639</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Ⅱb</v>
      </c>
      <c r="AD33" s="720"/>
      <c r="AE33" s="720"/>
      <c r="AF33" s="721"/>
      <c r="AG33" s="719" t="str">
        <f>IF(AG32&gt;0,"Ⅳ",IF(AH32&gt;0,"Ⅲ",IF(AI32&gt;0,"Ⅱa",IF(AJ32&gt;0,"Ⅱb","Ⅰ"))))</f>
        <v>Ⅰ</v>
      </c>
      <c r="AH33" s="720"/>
      <c r="AI33" s="720"/>
      <c r="AJ33" s="721"/>
      <c r="AK33" s="722"/>
      <c r="AL33" s="723"/>
      <c r="AM33" s="723"/>
      <c r="AN33" s="723"/>
      <c r="AO33" s="724"/>
      <c r="AP33" s="2"/>
      <c r="AQ33" s="31" t="s">
        <v>611</v>
      </c>
      <c r="AR33" s="31" t="s">
        <v>612</v>
      </c>
      <c r="AS33" s="287" t="s">
        <v>615</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c r="A34" s="2"/>
      <c r="B34" s="390"/>
      <c r="C34" s="674"/>
      <c r="D34" s="669"/>
      <c r="E34" s="669"/>
      <c r="F34" s="669"/>
      <c r="G34" s="669"/>
      <c r="H34" s="669"/>
      <c r="I34" s="669"/>
      <c r="J34" s="670"/>
      <c r="K34" s="685"/>
      <c r="L34" s="685" t="s">
        <v>640</v>
      </c>
      <c r="M34" s="685"/>
      <c r="N34" s="685"/>
      <c r="O34" s="685" t="s">
        <v>641</v>
      </c>
      <c r="P34" s="685"/>
      <c r="Q34" s="685"/>
      <c r="R34" s="685"/>
      <c r="S34" s="685"/>
      <c r="T34" s="685"/>
      <c r="U34" s="685"/>
      <c r="V34" s="685"/>
      <c r="W34" s="685"/>
      <c r="X34" s="685"/>
      <c r="Y34" s="445" t="s">
        <v>345</v>
      </c>
      <c r="Z34" s="445" t="s">
        <v>344</v>
      </c>
      <c r="AA34" s="725" t="s">
        <v>343</v>
      </c>
      <c r="AB34" s="725"/>
      <c r="AC34" s="445" t="s">
        <v>345</v>
      </c>
      <c r="AD34" s="445" t="s">
        <v>344</v>
      </c>
      <c r="AE34" s="725" t="s">
        <v>343</v>
      </c>
      <c r="AF34" s="725"/>
      <c r="AG34" s="445" t="s">
        <v>345</v>
      </c>
      <c r="AH34" s="445" t="s">
        <v>344</v>
      </c>
      <c r="AI34" s="725" t="s">
        <v>343</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c r="A35" s="2"/>
      <c r="B35" s="390"/>
      <c r="C35" s="674"/>
      <c r="D35" s="669"/>
      <c r="E35" s="669"/>
      <c r="F35" s="669"/>
      <c r="G35" s="669"/>
      <c r="H35" s="669"/>
      <c r="I35" s="669"/>
      <c r="J35" s="670"/>
      <c r="K35" s="685"/>
      <c r="L35" s="685"/>
      <c r="M35" s="685"/>
      <c r="N35" s="685"/>
      <c r="O35" s="685" t="s">
        <v>642</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0</v>
      </c>
      <c r="AE35" s="719">
        <f>AE32+AF32</f>
        <v>2</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2</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c r="A36" s="2"/>
      <c r="B36" s="390"/>
      <c r="C36" s="674"/>
      <c r="D36" s="669"/>
      <c r="E36" s="669"/>
      <c r="F36" s="669"/>
      <c r="G36" s="669"/>
      <c r="H36" s="669"/>
      <c r="I36" s="669"/>
      <c r="J36" s="670"/>
      <c r="K36" s="685"/>
      <c r="L36" s="685"/>
      <c r="M36" s="685"/>
      <c r="N36" s="685"/>
      <c r="O36" s="685" t="s">
        <v>643</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Ⅱ</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Ⅱ</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30" customFormat="1" ht="12" customHeight="1">
      <c r="A37" s="2"/>
      <c r="B37" s="390"/>
      <c r="C37" s="674"/>
      <c r="D37" s="669"/>
      <c r="E37" s="669"/>
      <c r="F37" s="669"/>
      <c r="G37" s="669"/>
      <c r="H37" s="669"/>
      <c r="I37" s="669"/>
      <c r="J37" s="670"/>
      <c r="K37" s="685"/>
      <c r="L37" s="685"/>
      <c r="M37" s="685"/>
      <c r="N37" s="685"/>
      <c r="O37" s="685" t="s">
        <v>644</v>
      </c>
      <c r="P37" s="685"/>
      <c r="Q37" s="685"/>
      <c r="R37" s="685"/>
      <c r="S37" s="685"/>
      <c r="T37" s="685"/>
      <c r="U37" s="685"/>
      <c r="V37" s="685"/>
      <c r="W37" s="685"/>
      <c r="X37" s="685"/>
      <c r="Y37" s="719" t="str">
        <f>IF(COUNTIF(Y36:AJ36,"Ⅳ")&gt;0,"Ⅳ",IF(COUNTIF(Y36:AJ36,"Ⅲ")&gt;0,"Ⅲ",IF(COUNTIF(Y36:AJ36,"Ⅱ")&gt;0,"Ⅱ","Ⅰ")))</f>
        <v>Ⅱ</v>
      </c>
      <c r="Z37" s="720"/>
      <c r="AA37" s="720"/>
      <c r="AB37" s="720"/>
      <c r="AC37" s="720"/>
      <c r="AD37" s="720"/>
      <c r="AE37" s="720"/>
      <c r="AF37" s="720"/>
      <c r="AG37" s="720"/>
      <c r="AH37" s="720"/>
      <c r="AI37" s="720"/>
      <c r="AJ37" s="721"/>
      <c r="AK37" s="731"/>
      <c r="AL37" s="732"/>
      <c r="AM37" s="732"/>
      <c r="AN37" s="732"/>
      <c r="AO37" s="733"/>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30" customFormat="1" ht="14.25" customHeight="1">
      <c r="A38" s="2"/>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30" customFormat="1" ht="14.25" customHeight="1">
      <c r="A39" s="2"/>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30" customFormat="1" ht="12" customHeight="1">
      <c r="A40" s="2"/>
      <c r="B40" s="390"/>
      <c r="C40" s="674"/>
      <c r="D40" s="669"/>
      <c r="E40" s="669"/>
      <c r="F40" s="669"/>
      <c r="G40" s="669"/>
      <c r="H40" s="669"/>
      <c r="I40" s="669"/>
      <c r="J40" s="670"/>
      <c r="K40" s="735" t="s">
        <v>645</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390"/>
      <c r="C41" s="674"/>
      <c r="D41" s="669"/>
      <c r="E41" s="669"/>
      <c r="F41" s="669"/>
      <c r="G41" s="669"/>
      <c r="H41" s="669"/>
      <c r="I41" s="669"/>
      <c r="J41" s="670"/>
      <c r="K41" s="736" t="s">
        <v>646</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1:111" ht="12" customHeight="1">
      <c r="B42" s="390"/>
      <c r="C42" s="674"/>
      <c r="D42" s="669"/>
      <c r="E42" s="669"/>
      <c r="F42" s="669"/>
      <c r="G42" s="669"/>
      <c r="H42" s="669"/>
      <c r="I42" s="669"/>
      <c r="J42" s="670"/>
      <c r="K42" s="737" t="s">
        <v>647</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1:111" ht="12" customHeight="1">
      <c r="B43" s="390"/>
      <c r="C43" s="674"/>
      <c r="D43" s="669"/>
      <c r="E43" s="669"/>
      <c r="F43" s="669"/>
      <c r="G43" s="669"/>
      <c r="H43" s="669"/>
      <c r="I43" s="669"/>
      <c r="J43" s="670"/>
      <c r="K43" s="737" t="s">
        <v>648</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1:111" ht="12" customHeight="1">
      <c r="B44" s="390"/>
      <c r="C44" s="674"/>
      <c r="D44" s="669"/>
      <c r="E44" s="669"/>
      <c r="F44" s="669"/>
      <c r="G44" s="669"/>
      <c r="H44" s="669"/>
      <c r="I44" s="669"/>
      <c r="J44" s="670"/>
      <c r="K44" s="740" t="s">
        <v>649</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1:111"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c r="B46" s="2" t="s">
        <v>650</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c r="B47" s="2" t="s">
        <v>651</v>
      </c>
    </row>
    <row r="48" spans="1:111" ht="12" customHeight="1">
      <c r="B48" s="2" t="s">
        <v>652</v>
      </c>
    </row>
    <row r="49" spans="2:2" ht="12" customHeight="1">
      <c r="B49" s="2" t="s">
        <v>653</v>
      </c>
    </row>
    <row r="50" spans="2:2" ht="12" customHeight="1">
      <c r="B50" s="2" t="s">
        <v>654</v>
      </c>
    </row>
    <row r="51" spans="2:2" ht="12" customHeight="1">
      <c r="B51" s="2" t="s">
        <v>655</v>
      </c>
    </row>
    <row r="52" spans="2:2">
      <c r="B52" s="2" t="s">
        <v>656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98" priority="4">
      <formula>$AQ11=2</formula>
    </cfRule>
  </conditionalFormatting>
  <conditionalFormatting sqref="Y11:AF30">
    <cfRule type="expression" dxfId="97" priority="3">
      <formula>$AQ11=3</formula>
    </cfRule>
  </conditionalFormatting>
  <conditionalFormatting sqref="Y11:AJ30">
    <cfRule type="expression" dxfId="96" priority="1">
      <formula>$AQ11=4</formula>
    </cfRule>
  </conditionalFormatting>
  <conditionalFormatting sqref="AC11:AJ30">
    <cfRule type="expression" dxfId="95" priority="2">
      <formula>$AQ11=1</formula>
    </cfRule>
  </conditionalFormatting>
  <dataValidations count="2">
    <dataValidation type="list" allowBlank="1" showInputMessage="1" showErrorMessage="1" sqref="N11:O30 R11:T30" xr:uid="{E8B509D4-AD53-47CC-BD96-5B2FD21D516E}">
      <formula1>INDIRECT(L11)</formula1>
    </dataValidation>
    <dataValidation type="list" allowBlank="1" showInputMessage="1" showErrorMessage="1" sqref="Y11:AB30" xr:uid="{213E9B02-27C2-44C3-B9E0-73FA5F44922F}">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2FB13-D946-4359-B932-CE3A0DBCF3A9}">
  <dimension ref="A1:DG52"/>
  <sheetViews>
    <sheetView showGridLines="0" showZeros="0" view="pageBreakPreview" zoomScale="90" zoomScaleNormal="100" zoomScaleSheetLayoutView="90" workbookViewId="0">
      <selection activeCell="AY29" sqref="AY29"/>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2:86">
      <c r="AU1" s="631" t="s">
        <v>598</v>
      </c>
      <c r="AV1" s="632" t="s">
        <v>599</v>
      </c>
      <c r="AW1" s="633" t="s">
        <v>600</v>
      </c>
      <c r="AX1" s="634" t="s">
        <v>601</v>
      </c>
      <c r="AY1" s="635"/>
      <c r="AZ1" s="635"/>
      <c r="BA1" s="635"/>
      <c r="BB1" s="635"/>
      <c r="BC1" s="635"/>
      <c r="BD1" s="635"/>
      <c r="BE1" s="635"/>
      <c r="BF1" s="635"/>
      <c r="BG1" s="635"/>
      <c r="BH1" s="635"/>
      <c r="BI1" s="635"/>
      <c r="BJ1" s="635"/>
      <c r="BK1" s="635"/>
      <c r="BL1" s="635"/>
      <c r="BM1" s="635"/>
      <c r="BN1" s="635"/>
      <c r="BO1" s="635"/>
      <c r="BP1" s="635"/>
      <c r="BQ1" s="635"/>
      <c r="BR1" s="636"/>
      <c r="BS1" s="309" t="s">
        <v>602</v>
      </c>
      <c r="BT1" s="637"/>
      <c r="BU1" s="637"/>
      <c r="BV1" s="637"/>
      <c r="BW1" s="638" t="s">
        <v>603</v>
      </c>
      <c r="BX1" s="639"/>
      <c r="BY1" s="639"/>
      <c r="BZ1" s="639"/>
      <c r="CA1" s="639"/>
      <c r="CB1" s="639"/>
      <c r="CC1" s="639"/>
      <c r="CD1" s="639"/>
      <c r="CE1" s="639"/>
      <c r="CF1" s="639"/>
      <c r="CG1" s="639"/>
      <c r="CH1" s="640"/>
    </row>
    <row r="2" spans="2:86" ht="8.25" customHeight="1">
      <c r="AU2" s="631"/>
      <c r="AV2" s="641"/>
      <c r="AW2" s="642"/>
      <c r="AX2" s="643" t="s">
        <v>604</v>
      </c>
      <c r="AY2" s="118"/>
      <c r="AZ2" s="118"/>
      <c r="BA2" s="118"/>
      <c r="BB2" s="118"/>
      <c r="BC2" s="118"/>
      <c r="BD2" s="118"/>
      <c r="BE2" s="118"/>
      <c r="BF2" s="118"/>
      <c r="BG2" s="118"/>
      <c r="BH2" s="118"/>
      <c r="BI2" s="118"/>
      <c r="BJ2" s="118" t="s">
        <v>605</v>
      </c>
      <c r="BK2" s="118"/>
      <c r="BL2" s="118"/>
      <c r="BM2" s="118"/>
      <c r="BN2" s="118"/>
      <c r="BO2" s="118"/>
      <c r="BP2" s="118"/>
      <c r="BQ2" s="118"/>
      <c r="BR2" s="644"/>
      <c r="BS2" s="637"/>
      <c r="BT2" s="637"/>
      <c r="BU2" s="637"/>
      <c r="BV2" s="637"/>
      <c r="BW2" s="645" t="s">
        <v>606</v>
      </c>
      <c r="BX2" s="287"/>
      <c r="BY2" s="287"/>
      <c r="BZ2" s="287"/>
      <c r="CA2" s="118" t="s">
        <v>607</v>
      </c>
      <c r="CB2" s="118"/>
      <c r="CC2" s="118"/>
      <c r="CD2" s="118"/>
      <c r="CE2" s="118"/>
      <c r="CF2" s="118"/>
      <c r="CG2" s="118"/>
      <c r="CH2" s="644"/>
    </row>
    <row r="3" spans="2:86" ht="25.05" customHeight="1">
      <c r="B3" s="408" t="s">
        <v>608</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356</v>
      </c>
      <c r="AY3" s="118"/>
      <c r="AZ3" s="118"/>
      <c r="BA3" s="118"/>
      <c r="BB3" s="118" t="s">
        <v>342</v>
      </c>
      <c r="BC3" s="118"/>
      <c r="BD3" s="118"/>
      <c r="BE3" s="118"/>
      <c r="BF3" s="118" t="s">
        <v>353</v>
      </c>
      <c r="BG3" s="118"/>
      <c r="BH3" s="118"/>
      <c r="BI3" s="118"/>
      <c r="BJ3" s="287" t="s">
        <v>356</v>
      </c>
      <c r="BK3" s="287"/>
      <c r="BL3" s="287"/>
      <c r="BM3" s="287" t="s">
        <v>342</v>
      </c>
      <c r="BN3" s="287"/>
      <c r="BO3" s="287"/>
      <c r="BP3" s="287" t="s">
        <v>353</v>
      </c>
      <c r="BQ3" s="287"/>
      <c r="BR3" s="648"/>
      <c r="BS3" s="309" t="s">
        <v>356</v>
      </c>
      <c r="BT3" s="309" t="s">
        <v>342</v>
      </c>
      <c r="BU3" s="309" t="s">
        <v>353</v>
      </c>
      <c r="BV3" s="309" t="s">
        <v>609</v>
      </c>
      <c r="BW3" s="643" t="s">
        <v>610</v>
      </c>
      <c r="BX3" s="118"/>
      <c r="BY3" s="118"/>
      <c r="BZ3" s="118"/>
      <c r="CA3" s="118" t="s">
        <v>342</v>
      </c>
      <c r="CB3" s="118"/>
      <c r="CC3" s="118"/>
      <c r="CD3" s="118"/>
      <c r="CE3" s="118" t="s">
        <v>353</v>
      </c>
      <c r="CF3" s="118"/>
      <c r="CG3" s="118"/>
      <c r="CH3" s="644"/>
    </row>
    <row r="4" spans="2:86" ht="18" customHeight="1">
      <c r="B4" s="266" t="s">
        <v>8</v>
      </c>
      <c r="C4" s="266"/>
      <c r="D4" s="604"/>
      <c r="E4" s="115" t="s">
        <v>292</v>
      </c>
      <c r="F4" s="116"/>
      <c r="G4" s="116"/>
      <c r="H4" s="116"/>
      <c r="I4" s="116"/>
      <c r="J4" s="117"/>
      <c r="K4" s="141" t="s">
        <v>9</v>
      </c>
      <c r="L4" s="287"/>
      <c r="M4" s="287"/>
      <c r="N4" s="288" t="s">
        <v>294</v>
      </c>
      <c r="O4" s="288"/>
      <c r="P4" s="288"/>
      <c r="Q4" s="288"/>
      <c r="R4" s="288"/>
      <c r="S4" s="288"/>
      <c r="T4" s="118" t="s">
        <v>374</v>
      </c>
      <c r="U4" s="118"/>
      <c r="V4" s="118"/>
      <c r="W4" s="118"/>
      <c r="X4" s="118"/>
      <c r="Y4" s="109" t="s">
        <v>310</v>
      </c>
      <c r="Z4" s="109"/>
      <c r="AA4" s="109"/>
      <c r="AB4" s="109"/>
      <c r="AC4" s="109"/>
      <c r="AD4" s="109"/>
      <c r="AE4" s="109"/>
      <c r="AF4" s="109"/>
      <c r="AG4" s="91" t="s">
        <v>375</v>
      </c>
      <c r="AH4" s="92"/>
      <c r="AI4" s="92"/>
      <c r="AJ4" s="93"/>
      <c r="AK4" s="606">
        <v>44861</v>
      </c>
      <c r="AL4" s="649"/>
      <c r="AM4" s="649"/>
      <c r="AN4" s="649"/>
      <c r="AO4" s="650"/>
      <c r="AQ4" s="651"/>
      <c r="AU4" s="631"/>
      <c r="AV4" s="641"/>
      <c r="AW4" s="642"/>
      <c r="AX4" s="652" t="s">
        <v>611</v>
      </c>
      <c r="AY4" s="653" t="s">
        <v>612</v>
      </c>
      <c r="AZ4" s="653" t="s">
        <v>613</v>
      </c>
      <c r="BA4" s="654" t="s">
        <v>614</v>
      </c>
      <c r="BB4" s="655" t="s">
        <v>611</v>
      </c>
      <c r="BC4" s="653" t="s">
        <v>612</v>
      </c>
      <c r="BD4" s="653" t="s">
        <v>613</v>
      </c>
      <c r="BE4" s="654" t="s">
        <v>614</v>
      </c>
      <c r="BF4" s="655" t="s">
        <v>611</v>
      </c>
      <c r="BG4" s="653" t="s">
        <v>612</v>
      </c>
      <c r="BH4" s="653" t="s">
        <v>613</v>
      </c>
      <c r="BI4" s="654" t="s">
        <v>614</v>
      </c>
      <c r="BJ4" s="655" t="s">
        <v>611</v>
      </c>
      <c r="BK4" s="653" t="s">
        <v>612</v>
      </c>
      <c r="BL4" s="654" t="s">
        <v>615</v>
      </c>
      <c r="BM4" s="655" t="s">
        <v>611</v>
      </c>
      <c r="BN4" s="653" t="s">
        <v>612</v>
      </c>
      <c r="BO4" s="654" t="s">
        <v>615</v>
      </c>
      <c r="BP4" s="655" t="s">
        <v>611</v>
      </c>
      <c r="BQ4" s="653" t="s">
        <v>612</v>
      </c>
      <c r="BR4" s="656" t="s">
        <v>615</v>
      </c>
      <c r="BS4" s="637"/>
      <c r="BT4" s="637"/>
      <c r="BU4" s="637"/>
      <c r="BV4" s="637"/>
      <c r="BW4" s="652" t="s">
        <v>611</v>
      </c>
      <c r="BX4" s="653" t="s">
        <v>612</v>
      </c>
      <c r="BY4" s="653" t="s">
        <v>613</v>
      </c>
      <c r="BZ4" s="654" t="s">
        <v>614</v>
      </c>
      <c r="CA4" s="655" t="s">
        <v>611</v>
      </c>
      <c r="CB4" s="653" t="s">
        <v>612</v>
      </c>
      <c r="CC4" s="653" t="s">
        <v>613</v>
      </c>
      <c r="CD4" s="654" t="s">
        <v>614</v>
      </c>
      <c r="CE4" s="655" t="s">
        <v>611</v>
      </c>
      <c r="CF4" s="653" t="s">
        <v>612</v>
      </c>
      <c r="CG4" s="653" t="s">
        <v>613</v>
      </c>
      <c r="CH4" s="656" t="s">
        <v>614</v>
      </c>
    </row>
    <row r="5" spans="2:86" ht="18" customHeight="1">
      <c r="B5" s="274" t="s">
        <v>0</v>
      </c>
      <c r="C5" s="274"/>
      <c r="D5" s="609"/>
      <c r="E5" s="119" t="s">
        <v>293</v>
      </c>
      <c r="F5" s="120"/>
      <c r="G5" s="120"/>
      <c r="H5" s="120"/>
      <c r="I5" s="120"/>
      <c r="J5" s="130"/>
      <c r="K5" s="413" t="s">
        <v>1</v>
      </c>
      <c r="L5" s="309"/>
      <c r="M5" s="309"/>
      <c r="N5" s="288" t="s">
        <v>295</v>
      </c>
      <c r="O5" s="288"/>
      <c r="P5" s="288"/>
      <c r="Q5" s="288"/>
      <c r="R5" s="288"/>
      <c r="S5" s="288"/>
      <c r="T5" s="118" t="s">
        <v>376</v>
      </c>
      <c r="U5" s="118"/>
      <c r="V5" s="118"/>
      <c r="W5" s="118"/>
      <c r="X5" s="118"/>
      <c r="Y5" s="109" t="s">
        <v>334</v>
      </c>
      <c r="Z5" s="109"/>
      <c r="AA5" s="109"/>
      <c r="AB5" s="109"/>
      <c r="AC5" s="109"/>
      <c r="AD5" s="109"/>
      <c r="AE5" s="109"/>
      <c r="AF5" s="109"/>
      <c r="AG5" s="578"/>
      <c r="AH5" s="611"/>
      <c r="AI5" s="611"/>
      <c r="AJ5" s="579"/>
      <c r="AK5" s="657"/>
      <c r="AL5" s="658"/>
      <c r="AM5" s="658"/>
      <c r="AN5" s="658"/>
      <c r="AO5" s="659"/>
      <c r="AQ5" s="651" t="s">
        <v>616</v>
      </c>
      <c r="AU5" s="631"/>
      <c r="AV5" s="660">
        <f>N7</f>
        <v>11</v>
      </c>
      <c r="AW5" s="661">
        <f>R7</f>
        <v>10.4</v>
      </c>
      <c r="AX5" s="662">
        <f>+Y32</f>
        <v>0</v>
      </c>
      <c r="AY5" s="662">
        <f>+Z32</f>
        <v>0</v>
      </c>
      <c r="AZ5" s="662">
        <f>+AA32</f>
        <v>0</v>
      </c>
      <c r="BA5" s="662">
        <f t="shared" ref="BA5" si="0">+AB32</f>
        <v>0</v>
      </c>
      <c r="BB5" s="662">
        <f>+AC32</f>
        <v>0</v>
      </c>
      <c r="BC5" s="662">
        <f t="shared" ref="BC5:BI5" si="1">+AD32</f>
        <v>0</v>
      </c>
      <c r="BD5" s="662">
        <f t="shared" si="1"/>
        <v>0</v>
      </c>
      <c r="BE5" s="662">
        <f t="shared" si="1"/>
        <v>0</v>
      </c>
      <c r="BF5" s="662">
        <f t="shared" si="1"/>
        <v>0</v>
      </c>
      <c r="BG5" s="662">
        <f t="shared" si="1"/>
        <v>0</v>
      </c>
      <c r="BH5" s="662">
        <f t="shared" si="1"/>
        <v>0</v>
      </c>
      <c r="BI5" s="662">
        <f t="shared" si="1"/>
        <v>0</v>
      </c>
      <c r="BJ5" s="662">
        <f>IF(Y35="",0,Y35)</f>
        <v>0</v>
      </c>
      <c r="BK5" s="662">
        <f>IF(Z35="",0,Z35)</f>
        <v>0</v>
      </c>
      <c r="BL5" s="662">
        <f>IF(AA35="",0,AA35)</f>
        <v>0</v>
      </c>
      <c r="BM5" s="662">
        <f>+AC35</f>
        <v>0</v>
      </c>
      <c r="BN5" s="662">
        <f t="shared" ref="BN5:BO5" si="2">+AD35</f>
        <v>0</v>
      </c>
      <c r="BO5" s="662">
        <f t="shared" si="2"/>
        <v>0</v>
      </c>
      <c r="BP5" s="662">
        <f>+AG35</f>
        <v>0</v>
      </c>
      <c r="BQ5" s="662">
        <f>+AH35</f>
        <v>0</v>
      </c>
      <c r="BR5" s="662">
        <f>+AI35</f>
        <v>0</v>
      </c>
      <c r="BS5" s="651" t="str">
        <f>+Y36</f>
        <v>Ⅰ</v>
      </c>
      <c r="BT5" s="651" t="str">
        <f>+AC36</f>
        <v>Ⅰ</v>
      </c>
      <c r="BU5" s="651" t="str">
        <f>+AG36</f>
        <v>Ⅰ</v>
      </c>
      <c r="BV5" s="651" t="str">
        <f>+Y37</f>
        <v>Ⅰ</v>
      </c>
      <c r="BW5" s="663" t="str">
        <f>IF(Y32&gt;0,R7,"")</f>
        <v/>
      </c>
      <c r="BX5" s="664" t="str">
        <f>IF(Z32&gt;0,"",IF(AA32&gt;0,R7,""))</f>
        <v/>
      </c>
      <c r="BY5" s="664" t="str">
        <f>IF(Y32+Z32&gt;0,"",IF(AA32&gt;0,R7,""))</f>
        <v/>
      </c>
      <c r="BZ5" s="664" t="str">
        <f>IF(Y32+Z32+AA32&gt;0,"",IF(AB32&gt;0,R7,""))</f>
        <v/>
      </c>
      <c r="CA5" s="665">
        <f t="shared" ref="CA5:CH5" si="3">+AC31</f>
        <v>0</v>
      </c>
      <c r="CB5" s="665">
        <f t="shared" si="3"/>
        <v>0</v>
      </c>
      <c r="CC5" s="665">
        <f t="shared" si="3"/>
        <v>0</v>
      </c>
      <c r="CD5" s="665">
        <f t="shared" si="3"/>
        <v>0</v>
      </c>
      <c r="CE5" s="665">
        <f t="shared" si="3"/>
        <v>0</v>
      </c>
      <c r="CF5" s="665">
        <f t="shared" si="3"/>
        <v>0</v>
      </c>
      <c r="CG5" s="665">
        <f t="shared" si="3"/>
        <v>0</v>
      </c>
      <c r="CH5" s="665">
        <f t="shared" si="3"/>
        <v>0</v>
      </c>
    </row>
    <row r="6" spans="2:86" ht="12" customHeight="1">
      <c r="B6" s="666" t="s">
        <v>617</v>
      </c>
      <c r="C6" s="667"/>
      <c r="D6" s="668"/>
      <c r="E6" s="669"/>
      <c r="F6" s="669"/>
      <c r="G6" s="669"/>
      <c r="H6" s="669"/>
      <c r="I6" s="669"/>
      <c r="J6" s="670"/>
      <c r="K6" s="671" t="s">
        <v>618</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2:86" ht="12" customHeight="1">
      <c r="B7" s="390"/>
      <c r="C7" s="674"/>
      <c r="D7" s="669"/>
      <c r="E7" s="669"/>
      <c r="F7" s="669"/>
      <c r="G7" s="669"/>
      <c r="H7" s="669"/>
      <c r="I7" s="669"/>
      <c r="J7" s="670"/>
      <c r="K7" s="675" t="s">
        <v>619</v>
      </c>
      <c r="L7" s="676"/>
      <c r="M7" s="677"/>
      <c r="N7" s="678">
        <v>11</v>
      </c>
      <c r="O7" s="679"/>
      <c r="P7" s="675" t="s">
        <v>620</v>
      </c>
      <c r="Q7" s="677"/>
      <c r="R7" s="680">
        <v>10.4</v>
      </c>
      <c r="S7" s="681"/>
      <c r="T7" s="682"/>
      <c r="U7" s="683" t="s">
        <v>621</v>
      </c>
      <c r="V7" s="684"/>
      <c r="W7" s="683" t="s">
        <v>622</v>
      </c>
      <c r="X7" s="684"/>
      <c r="Y7" s="677" t="s">
        <v>623</v>
      </c>
      <c r="Z7" s="685"/>
      <c r="AA7" s="685"/>
      <c r="AB7" s="685"/>
      <c r="AC7" s="683" t="s">
        <v>624</v>
      </c>
      <c r="AD7" s="686"/>
      <c r="AE7" s="686"/>
      <c r="AF7" s="686"/>
      <c r="AG7" s="686"/>
      <c r="AH7" s="686"/>
      <c r="AI7" s="686"/>
      <c r="AJ7" s="684"/>
      <c r="AK7" s="683" t="s">
        <v>625</v>
      </c>
      <c r="AL7" s="686"/>
      <c r="AM7" s="686"/>
      <c r="AN7" s="687"/>
      <c r="AO7" s="688"/>
      <c r="AP7" s="2"/>
      <c r="AW7" s="689"/>
    </row>
    <row r="8" spans="2:86" ht="12" customHeight="1">
      <c r="B8" s="390"/>
      <c r="C8" s="674"/>
      <c r="D8" s="669"/>
      <c r="E8" s="669"/>
      <c r="F8" s="669"/>
      <c r="G8" s="669"/>
      <c r="H8" s="669"/>
      <c r="I8" s="669"/>
      <c r="J8" s="670"/>
      <c r="K8" s="685" t="s">
        <v>626</v>
      </c>
      <c r="L8" s="685" t="s">
        <v>387</v>
      </c>
      <c r="M8" s="685"/>
      <c r="N8" s="685" t="s">
        <v>388</v>
      </c>
      <c r="O8" s="685"/>
      <c r="P8" s="685" t="s">
        <v>627</v>
      </c>
      <c r="Q8" s="685"/>
      <c r="R8" s="685" t="s">
        <v>499</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2:86" ht="12" customHeight="1">
      <c r="B9" s="390"/>
      <c r="C9" s="674"/>
      <c r="D9" s="669"/>
      <c r="E9" s="669"/>
      <c r="F9" s="669"/>
      <c r="G9" s="669"/>
      <c r="H9" s="669"/>
      <c r="I9" s="669"/>
      <c r="J9" s="670"/>
      <c r="K9" s="685"/>
      <c r="L9" s="685"/>
      <c r="M9" s="685"/>
      <c r="N9" s="685"/>
      <c r="O9" s="685"/>
      <c r="P9" s="685"/>
      <c r="Q9" s="685"/>
      <c r="R9" s="685"/>
      <c r="S9" s="685"/>
      <c r="T9" s="685"/>
      <c r="U9" s="690"/>
      <c r="V9" s="691"/>
      <c r="W9" s="690"/>
      <c r="X9" s="691"/>
      <c r="Y9" s="677" t="s">
        <v>628</v>
      </c>
      <c r="Z9" s="685"/>
      <c r="AA9" s="685"/>
      <c r="AB9" s="685"/>
      <c r="AC9" s="685" t="s">
        <v>629</v>
      </c>
      <c r="AD9" s="685"/>
      <c r="AE9" s="685"/>
      <c r="AF9" s="685"/>
      <c r="AG9" s="685" t="s">
        <v>630</v>
      </c>
      <c r="AH9" s="685"/>
      <c r="AI9" s="685"/>
      <c r="AJ9" s="685"/>
      <c r="AK9" s="690"/>
      <c r="AL9" s="695"/>
      <c r="AM9" s="695"/>
      <c r="AN9" s="696"/>
      <c r="AO9" s="697"/>
      <c r="AP9" s="2"/>
    </row>
    <row r="10" spans="2:86" ht="12" customHeight="1">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345</v>
      </c>
      <c r="Z10" s="699" t="s">
        <v>344</v>
      </c>
      <c r="AA10" s="699" t="s">
        <v>631</v>
      </c>
      <c r="AB10" s="699" t="s">
        <v>632</v>
      </c>
      <c r="AC10" s="699" t="s">
        <v>345</v>
      </c>
      <c r="AD10" s="699" t="s">
        <v>344</v>
      </c>
      <c r="AE10" s="699" t="s">
        <v>631</v>
      </c>
      <c r="AF10" s="699" t="s">
        <v>632</v>
      </c>
      <c r="AG10" s="699" t="s">
        <v>345</v>
      </c>
      <c r="AH10" s="699" t="s">
        <v>344</v>
      </c>
      <c r="AI10" s="699" t="s">
        <v>631</v>
      </c>
      <c r="AJ10" s="699" t="s">
        <v>632</v>
      </c>
      <c r="AK10" s="692"/>
      <c r="AL10" s="693"/>
      <c r="AM10" s="693"/>
      <c r="AN10" s="700"/>
      <c r="AO10" s="701"/>
      <c r="AP10" s="2"/>
    </row>
    <row r="11" spans="2:86" ht="12" customHeight="1">
      <c r="B11" s="390"/>
      <c r="C11" s="674"/>
      <c r="D11" s="669"/>
      <c r="E11" s="669"/>
      <c r="F11" s="669"/>
      <c r="G11" s="669"/>
      <c r="H11" s="669"/>
      <c r="I11" s="669"/>
      <c r="J11" s="670"/>
      <c r="K11" s="702"/>
      <c r="L11" s="703"/>
      <c r="M11" s="704"/>
      <c r="N11" s="703"/>
      <c r="O11" s="704"/>
      <c r="P11" s="703"/>
      <c r="Q11" s="704"/>
      <c r="R11" s="705"/>
      <c r="S11" s="705"/>
      <c r="T11" s="705"/>
      <c r="U11" s="703"/>
      <c r="V11" s="704"/>
      <c r="W11" s="703"/>
      <c r="X11" s="706"/>
      <c r="Y11" s="707"/>
      <c r="Z11" s="707"/>
      <c r="AA11" s="707"/>
      <c r="AB11" s="707"/>
      <c r="AC11" s="708"/>
      <c r="AD11" s="708"/>
      <c r="AE11" s="708"/>
      <c r="AF11" s="708"/>
      <c r="AG11" s="708"/>
      <c r="AH11" s="708"/>
      <c r="AI11" s="708"/>
      <c r="AJ11" s="708"/>
      <c r="AK11" s="709"/>
      <c r="AL11" s="710"/>
      <c r="AM11" s="710"/>
      <c r="AN11" s="711"/>
      <c r="AO11" s="712"/>
      <c r="AP11" s="2"/>
      <c r="AQ11" s="713">
        <f>IF(P11="外力",1,IF(P11="材質劣化",2,IF(P11="漏水",3,4)))</f>
        <v>4</v>
      </c>
    </row>
    <row r="12" spans="2:86" ht="12" customHeight="1">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4">IF(P12="外力",1,IF(P12="材質劣化",2,IF(P12="漏水",3,4)))</f>
        <v>4</v>
      </c>
    </row>
    <row r="13" spans="2:86" ht="12" customHeight="1">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4"/>
        <v>4</v>
      </c>
    </row>
    <row r="14" spans="2:86" ht="12" customHeight="1">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row>
    <row r="15" spans="2:86" ht="12" customHeight="1">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row>
    <row r="16" spans="2:86" ht="12" customHeight="1">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row>
    <row r="17" spans="1:111" ht="12" customHeight="1">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row>
    <row r="18" spans="1:111" ht="12" customHeight="1">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row>
    <row r="19" spans="1:111" ht="12" customHeight="1">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row>
    <row r="20" spans="1:111" ht="12" customHeight="1">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633</v>
      </c>
      <c r="L31" s="685" t="s">
        <v>634</v>
      </c>
      <c r="M31" s="685"/>
      <c r="N31" s="685"/>
      <c r="O31" s="685"/>
      <c r="P31" s="685"/>
      <c r="Q31" s="685"/>
      <c r="R31" s="685"/>
      <c r="S31" s="685"/>
      <c r="T31" s="685"/>
      <c r="U31" s="685"/>
      <c r="V31" s="685"/>
      <c r="W31" s="685"/>
      <c r="X31" s="685"/>
      <c r="Y31" s="675" t="s">
        <v>635</v>
      </c>
      <c r="Z31" s="676"/>
      <c r="AA31" s="676"/>
      <c r="AB31" s="677"/>
      <c r="AC31" s="714">
        <f t="shared" ref="AC31:AJ31" si="5">SUM(AC11:AC30)</f>
        <v>0</v>
      </c>
      <c r="AD31" s="714">
        <f t="shared" si="5"/>
        <v>0</v>
      </c>
      <c r="AE31" s="714">
        <f t="shared" si="5"/>
        <v>0</v>
      </c>
      <c r="AF31" s="714">
        <f t="shared" si="5"/>
        <v>0</v>
      </c>
      <c r="AG31" s="714">
        <f t="shared" si="5"/>
        <v>0</v>
      </c>
      <c r="AH31" s="714">
        <f t="shared" si="5"/>
        <v>0</v>
      </c>
      <c r="AI31" s="714">
        <f t="shared" si="5"/>
        <v>0</v>
      </c>
      <c r="AJ31" s="714">
        <f t="shared" si="5"/>
        <v>0</v>
      </c>
      <c r="AK31" s="675" t="s">
        <v>636</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637</v>
      </c>
      <c r="M32" s="685"/>
      <c r="N32" s="685"/>
      <c r="O32" s="685" t="s">
        <v>638</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0</v>
      </c>
      <c r="AE32" s="715">
        <f t="shared" si="6"/>
        <v>0</v>
      </c>
      <c r="AF32" s="715">
        <f t="shared" si="6"/>
        <v>0</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c r="A33" s="2"/>
      <c r="B33" s="390"/>
      <c r="C33" s="674"/>
      <c r="D33" s="669"/>
      <c r="E33" s="669"/>
      <c r="F33" s="669"/>
      <c r="G33" s="669"/>
      <c r="H33" s="669"/>
      <c r="I33" s="669"/>
      <c r="J33" s="670"/>
      <c r="K33" s="685"/>
      <c r="L33" s="685"/>
      <c r="M33" s="685"/>
      <c r="N33" s="685"/>
      <c r="O33" s="685" t="s">
        <v>639</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Ⅰ</v>
      </c>
      <c r="AD33" s="720"/>
      <c r="AE33" s="720"/>
      <c r="AF33" s="721"/>
      <c r="AG33" s="719" t="str">
        <f>IF(AG32&gt;0,"Ⅳ",IF(AH32&gt;0,"Ⅲ",IF(AI32&gt;0,"Ⅱa",IF(AJ32&gt;0,"Ⅱb","Ⅰ"))))</f>
        <v>Ⅰ</v>
      </c>
      <c r="AH33" s="720"/>
      <c r="AI33" s="720"/>
      <c r="AJ33" s="721"/>
      <c r="AK33" s="722"/>
      <c r="AL33" s="723"/>
      <c r="AM33" s="723"/>
      <c r="AN33" s="723"/>
      <c r="AO33" s="724"/>
      <c r="AP33" s="2"/>
      <c r="AQ33" s="31" t="s">
        <v>611</v>
      </c>
      <c r="AR33" s="31" t="s">
        <v>612</v>
      </c>
      <c r="AS33" s="287" t="s">
        <v>615</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c r="A34" s="2"/>
      <c r="B34" s="390"/>
      <c r="C34" s="674"/>
      <c r="D34" s="669"/>
      <c r="E34" s="669"/>
      <c r="F34" s="669"/>
      <c r="G34" s="669"/>
      <c r="H34" s="669"/>
      <c r="I34" s="669"/>
      <c r="J34" s="670"/>
      <c r="K34" s="685"/>
      <c r="L34" s="685" t="s">
        <v>640</v>
      </c>
      <c r="M34" s="685"/>
      <c r="N34" s="685"/>
      <c r="O34" s="685" t="s">
        <v>641</v>
      </c>
      <c r="P34" s="685"/>
      <c r="Q34" s="685"/>
      <c r="R34" s="685"/>
      <c r="S34" s="685"/>
      <c r="T34" s="685"/>
      <c r="U34" s="685"/>
      <c r="V34" s="685"/>
      <c r="W34" s="685"/>
      <c r="X34" s="685"/>
      <c r="Y34" s="445" t="s">
        <v>345</v>
      </c>
      <c r="Z34" s="445" t="s">
        <v>344</v>
      </c>
      <c r="AA34" s="725" t="s">
        <v>343</v>
      </c>
      <c r="AB34" s="725"/>
      <c r="AC34" s="445" t="s">
        <v>345</v>
      </c>
      <c r="AD34" s="445" t="s">
        <v>344</v>
      </c>
      <c r="AE34" s="725" t="s">
        <v>343</v>
      </c>
      <c r="AF34" s="725"/>
      <c r="AG34" s="445" t="s">
        <v>345</v>
      </c>
      <c r="AH34" s="445" t="s">
        <v>344</v>
      </c>
      <c r="AI34" s="725" t="s">
        <v>343</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c r="A35" s="2"/>
      <c r="B35" s="390"/>
      <c r="C35" s="674"/>
      <c r="D35" s="669"/>
      <c r="E35" s="669"/>
      <c r="F35" s="669"/>
      <c r="G35" s="669"/>
      <c r="H35" s="669"/>
      <c r="I35" s="669"/>
      <c r="J35" s="670"/>
      <c r="K35" s="685"/>
      <c r="L35" s="685"/>
      <c r="M35" s="685"/>
      <c r="N35" s="685"/>
      <c r="O35" s="685" t="s">
        <v>642</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0</v>
      </c>
      <c r="AE35" s="719">
        <f>AE32+AF32</f>
        <v>0</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0</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c r="A36" s="2"/>
      <c r="B36" s="390"/>
      <c r="C36" s="674"/>
      <c r="D36" s="669"/>
      <c r="E36" s="669"/>
      <c r="F36" s="669"/>
      <c r="G36" s="669"/>
      <c r="H36" s="669"/>
      <c r="I36" s="669"/>
      <c r="J36" s="670"/>
      <c r="K36" s="685"/>
      <c r="L36" s="685"/>
      <c r="M36" s="685"/>
      <c r="N36" s="685"/>
      <c r="O36" s="685" t="s">
        <v>643</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Ⅰ</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Ⅰ</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390"/>
      <c r="C37" s="674"/>
      <c r="D37" s="669"/>
      <c r="E37" s="669"/>
      <c r="F37" s="669"/>
      <c r="G37" s="669"/>
      <c r="H37" s="669"/>
      <c r="I37" s="669"/>
      <c r="J37" s="670"/>
      <c r="K37" s="685"/>
      <c r="L37" s="685"/>
      <c r="M37" s="685"/>
      <c r="N37" s="685"/>
      <c r="O37" s="685" t="s">
        <v>644</v>
      </c>
      <c r="P37" s="685"/>
      <c r="Q37" s="685"/>
      <c r="R37" s="685"/>
      <c r="S37" s="685"/>
      <c r="T37" s="685"/>
      <c r="U37" s="685"/>
      <c r="V37" s="685"/>
      <c r="W37" s="685"/>
      <c r="X37" s="685"/>
      <c r="Y37" s="719" t="str">
        <f>IF(COUNTIF(Y36:AJ36,"Ⅳ")&gt;0,"Ⅳ",IF(COUNTIF(Y36:AJ36,"Ⅲ")&gt;0,"Ⅲ",IF(COUNTIF(Y36:AJ36,"Ⅱ")&gt;0,"Ⅱ","Ⅰ")))</f>
        <v>Ⅰ</v>
      </c>
      <c r="Z37" s="720"/>
      <c r="AA37" s="720"/>
      <c r="AB37" s="720"/>
      <c r="AC37" s="720"/>
      <c r="AD37" s="720"/>
      <c r="AE37" s="720"/>
      <c r="AF37" s="720"/>
      <c r="AG37" s="720"/>
      <c r="AH37" s="720"/>
      <c r="AI37" s="720"/>
      <c r="AJ37" s="721"/>
      <c r="AK37" s="731"/>
      <c r="AL37" s="732"/>
      <c r="AM37" s="732"/>
      <c r="AN37" s="732"/>
      <c r="AO37" s="733"/>
      <c r="AP37" s="2"/>
    </row>
    <row r="38" spans="1:111" ht="14.25" customHeight="1">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1:111" ht="14.25" customHeight="1">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1:111" ht="12" customHeight="1">
      <c r="B40" s="390"/>
      <c r="C40" s="674"/>
      <c r="D40" s="669"/>
      <c r="E40" s="669"/>
      <c r="F40" s="669"/>
      <c r="G40" s="669"/>
      <c r="H40" s="669"/>
      <c r="I40" s="669"/>
      <c r="J40" s="670"/>
      <c r="K40" s="735" t="s">
        <v>645</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row>
    <row r="41" spans="1:111" ht="12" customHeight="1">
      <c r="B41" s="390"/>
      <c r="C41" s="674"/>
      <c r="D41" s="669"/>
      <c r="E41" s="669"/>
      <c r="F41" s="669"/>
      <c r="G41" s="669"/>
      <c r="H41" s="669"/>
      <c r="I41" s="669"/>
      <c r="J41" s="670"/>
      <c r="K41" s="736" t="s">
        <v>646</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1:111" ht="12" customHeight="1">
      <c r="B42" s="390"/>
      <c r="C42" s="674"/>
      <c r="D42" s="669"/>
      <c r="E42" s="669"/>
      <c r="F42" s="669"/>
      <c r="G42" s="669"/>
      <c r="H42" s="669"/>
      <c r="I42" s="669"/>
      <c r="J42" s="670"/>
      <c r="K42" s="737" t="s">
        <v>647</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1:111" ht="12" customHeight="1">
      <c r="B43" s="390"/>
      <c r="C43" s="674"/>
      <c r="D43" s="669"/>
      <c r="E43" s="669"/>
      <c r="F43" s="669"/>
      <c r="G43" s="669"/>
      <c r="H43" s="669"/>
      <c r="I43" s="669"/>
      <c r="J43" s="670"/>
      <c r="K43" s="737" t="s">
        <v>648</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1:111" ht="12" customHeight="1">
      <c r="B44" s="390"/>
      <c r="C44" s="674"/>
      <c r="D44" s="669"/>
      <c r="E44" s="669"/>
      <c r="F44" s="669"/>
      <c r="G44" s="669"/>
      <c r="H44" s="669"/>
      <c r="I44" s="669"/>
      <c r="J44" s="670"/>
      <c r="K44" s="740" t="s">
        <v>649</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1:111"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c r="B46" s="2" t="s">
        <v>650</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c r="B47" s="2" t="s">
        <v>651</v>
      </c>
    </row>
    <row r="48" spans="1:111" ht="12" customHeight="1">
      <c r="B48" s="2" t="s">
        <v>652</v>
      </c>
    </row>
    <row r="49" spans="2:2" ht="12" customHeight="1">
      <c r="B49" s="2" t="s">
        <v>653</v>
      </c>
    </row>
    <row r="50" spans="2:2" ht="12" customHeight="1">
      <c r="B50" s="2" t="s">
        <v>654</v>
      </c>
    </row>
    <row r="51" spans="2:2" ht="12" customHeight="1">
      <c r="B51" s="2" t="s">
        <v>655</v>
      </c>
    </row>
    <row r="52" spans="2:2">
      <c r="B52" s="2" t="s">
        <v>656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94" priority="4">
      <formula>$AQ11=2</formula>
    </cfRule>
  </conditionalFormatting>
  <conditionalFormatting sqref="Y11:AF30">
    <cfRule type="expression" dxfId="93" priority="3">
      <formula>$AQ11=3</formula>
    </cfRule>
  </conditionalFormatting>
  <conditionalFormatting sqref="Y11:AJ30">
    <cfRule type="expression" dxfId="92" priority="1">
      <formula>$AQ11=4</formula>
    </cfRule>
  </conditionalFormatting>
  <conditionalFormatting sqref="AC11:AJ30">
    <cfRule type="expression" dxfId="91" priority="2">
      <formula>$AQ11=1</formula>
    </cfRule>
  </conditionalFormatting>
  <dataValidations count="2">
    <dataValidation type="list" allowBlank="1" showInputMessage="1" showErrorMessage="1" sqref="N11:O30 R11:T30" xr:uid="{2F8A8A6B-D430-4D50-9452-BFABE2A717FD}">
      <formula1>INDIRECT(L11)</formula1>
    </dataValidation>
    <dataValidation type="list" allowBlank="1" showInputMessage="1" showErrorMessage="1" sqref="Y11:AB30" xr:uid="{654D4D41-DC87-487F-91D8-13475765D51C}">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34CBE-B0C0-40F8-8554-30126DE52C2A}">
  <dimension ref="A1:DG52"/>
  <sheetViews>
    <sheetView showGridLines="0" showZeros="0" view="pageBreakPreview" zoomScale="90" zoomScaleNormal="100" zoomScaleSheetLayoutView="90" workbookViewId="0">
      <selection activeCell="AY29" sqref="AY29"/>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2:86">
      <c r="AU1" s="631" t="s">
        <v>598</v>
      </c>
      <c r="AV1" s="632" t="s">
        <v>599</v>
      </c>
      <c r="AW1" s="633" t="s">
        <v>600</v>
      </c>
      <c r="AX1" s="634" t="s">
        <v>601</v>
      </c>
      <c r="AY1" s="635"/>
      <c r="AZ1" s="635"/>
      <c r="BA1" s="635"/>
      <c r="BB1" s="635"/>
      <c r="BC1" s="635"/>
      <c r="BD1" s="635"/>
      <c r="BE1" s="635"/>
      <c r="BF1" s="635"/>
      <c r="BG1" s="635"/>
      <c r="BH1" s="635"/>
      <c r="BI1" s="635"/>
      <c r="BJ1" s="635"/>
      <c r="BK1" s="635"/>
      <c r="BL1" s="635"/>
      <c r="BM1" s="635"/>
      <c r="BN1" s="635"/>
      <c r="BO1" s="635"/>
      <c r="BP1" s="635"/>
      <c r="BQ1" s="635"/>
      <c r="BR1" s="636"/>
      <c r="BS1" s="309" t="s">
        <v>602</v>
      </c>
      <c r="BT1" s="637"/>
      <c r="BU1" s="637"/>
      <c r="BV1" s="637"/>
      <c r="BW1" s="638" t="s">
        <v>603</v>
      </c>
      <c r="BX1" s="639"/>
      <c r="BY1" s="639"/>
      <c r="BZ1" s="639"/>
      <c r="CA1" s="639"/>
      <c r="CB1" s="639"/>
      <c r="CC1" s="639"/>
      <c r="CD1" s="639"/>
      <c r="CE1" s="639"/>
      <c r="CF1" s="639"/>
      <c r="CG1" s="639"/>
      <c r="CH1" s="640"/>
    </row>
    <row r="2" spans="2:86" ht="8.25" customHeight="1">
      <c r="AU2" s="631"/>
      <c r="AV2" s="641"/>
      <c r="AW2" s="642"/>
      <c r="AX2" s="643" t="s">
        <v>604</v>
      </c>
      <c r="AY2" s="118"/>
      <c r="AZ2" s="118"/>
      <c r="BA2" s="118"/>
      <c r="BB2" s="118"/>
      <c r="BC2" s="118"/>
      <c r="BD2" s="118"/>
      <c r="BE2" s="118"/>
      <c r="BF2" s="118"/>
      <c r="BG2" s="118"/>
      <c r="BH2" s="118"/>
      <c r="BI2" s="118"/>
      <c r="BJ2" s="118" t="s">
        <v>605</v>
      </c>
      <c r="BK2" s="118"/>
      <c r="BL2" s="118"/>
      <c r="BM2" s="118"/>
      <c r="BN2" s="118"/>
      <c r="BO2" s="118"/>
      <c r="BP2" s="118"/>
      <c r="BQ2" s="118"/>
      <c r="BR2" s="644"/>
      <c r="BS2" s="637"/>
      <c r="BT2" s="637"/>
      <c r="BU2" s="637"/>
      <c r="BV2" s="637"/>
      <c r="BW2" s="645" t="s">
        <v>606</v>
      </c>
      <c r="BX2" s="287"/>
      <c r="BY2" s="287"/>
      <c r="BZ2" s="287"/>
      <c r="CA2" s="118" t="s">
        <v>607</v>
      </c>
      <c r="CB2" s="118"/>
      <c r="CC2" s="118"/>
      <c r="CD2" s="118"/>
      <c r="CE2" s="118"/>
      <c r="CF2" s="118"/>
      <c r="CG2" s="118"/>
      <c r="CH2" s="644"/>
    </row>
    <row r="3" spans="2:86" ht="25.05" customHeight="1">
      <c r="B3" s="408" t="s">
        <v>608</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356</v>
      </c>
      <c r="AY3" s="118"/>
      <c r="AZ3" s="118"/>
      <c r="BA3" s="118"/>
      <c r="BB3" s="118" t="s">
        <v>342</v>
      </c>
      <c r="BC3" s="118"/>
      <c r="BD3" s="118"/>
      <c r="BE3" s="118"/>
      <c r="BF3" s="118" t="s">
        <v>353</v>
      </c>
      <c r="BG3" s="118"/>
      <c r="BH3" s="118"/>
      <c r="BI3" s="118"/>
      <c r="BJ3" s="287" t="s">
        <v>356</v>
      </c>
      <c r="BK3" s="287"/>
      <c r="BL3" s="287"/>
      <c r="BM3" s="287" t="s">
        <v>342</v>
      </c>
      <c r="BN3" s="287"/>
      <c r="BO3" s="287"/>
      <c r="BP3" s="287" t="s">
        <v>353</v>
      </c>
      <c r="BQ3" s="287"/>
      <c r="BR3" s="648"/>
      <c r="BS3" s="309" t="s">
        <v>356</v>
      </c>
      <c r="BT3" s="309" t="s">
        <v>342</v>
      </c>
      <c r="BU3" s="309" t="s">
        <v>353</v>
      </c>
      <c r="BV3" s="309" t="s">
        <v>609</v>
      </c>
      <c r="BW3" s="643" t="s">
        <v>610</v>
      </c>
      <c r="BX3" s="118"/>
      <c r="BY3" s="118"/>
      <c r="BZ3" s="118"/>
      <c r="CA3" s="118" t="s">
        <v>342</v>
      </c>
      <c r="CB3" s="118"/>
      <c r="CC3" s="118"/>
      <c r="CD3" s="118"/>
      <c r="CE3" s="118" t="s">
        <v>353</v>
      </c>
      <c r="CF3" s="118"/>
      <c r="CG3" s="118"/>
      <c r="CH3" s="644"/>
    </row>
    <row r="4" spans="2:86" ht="18" customHeight="1">
      <c r="B4" s="266" t="s">
        <v>8</v>
      </c>
      <c r="C4" s="266"/>
      <c r="D4" s="604"/>
      <c r="E4" s="115" t="s">
        <v>292</v>
      </c>
      <c r="F4" s="116"/>
      <c r="G4" s="116"/>
      <c r="H4" s="116"/>
      <c r="I4" s="116"/>
      <c r="J4" s="117"/>
      <c r="K4" s="141" t="s">
        <v>9</v>
      </c>
      <c r="L4" s="287"/>
      <c r="M4" s="287"/>
      <c r="N4" s="288" t="s">
        <v>294</v>
      </c>
      <c r="O4" s="288"/>
      <c r="P4" s="288"/>
      <c r="Q4" s="288"/>
      <c r="R4" s="288"/>
      <c r="S4" s="288"/>
      <c r="T4" s="118" t="s">
        <v>374</v>
      </c>
      <c r="U4" s="118"/>
      <c r="V4" s="118"/>
      <c r="W4" s="118"/>
      <c r="X4" s="118"/>
      <c r="Y4" s="109" t="s">
        <v>310</v>
      </c>
      <c r="Z4" s="109"/>
      <c r="AA4" s="109"/>
      <c r="AB4" s="109"/>
      <c r="AC4" s="109"/>
      <c r="AD4" s="109"/>
      <c r="AE4" s="109"/>
      <c r="AF4" s="109"/>
      <c r="AG4" s="91" t="s">
        <v>375</v>
      </c>
      <c r="AH4" s="92"/>
      <c r="AI4" s="92"/>
      <c r="AJ4" s="93"/>
      <c r="AK4" s="606">
        <v>44861</v>
      </c>
      <c r="AL4" s="649"/>
      <c r="AM4" s="649"/>
      <c r="AN4" s="649"/>
      <c r="AO4" s="650"/>
      <c r="AQ4" s="651"/>
      <c r="AU4" s="631"/>
      <c r="AV4" s="641"/>
      <c r="AW4" s="642"/>
      <c r="AX4" s="652" t="s">
        <v>611</v>
      </c>
      <c r="AY4" s="653" t="s">
        <v>612</v>
      </c>
      <c r="AZ4" s="653" t="s">
        <v>613</v>
      </c>
      <c r="BA4" s="654" t="s">
        <v>614</v>
      </c>
      <c r="BB4" s="655" t="s">
        <v>611</v>
      </c>
      <c r="BC4" s="653" t="s">
        <v>612</v>
      </c>
      <c r="BD4" s="653" t="s">
        <v>613</v>
      </c>
      <c r="BE4" s="654" t="s">
        <v>614</v>
      </c>
      <c r="BF4" s="655" t="s">
        <v>611</v>
      </c>
      <c r="BG4" s="653" t="s">
        <v>612</v>
      </c>
      <c r="BH4" s="653" t="s">
        <v>613</v>
      </c>
      <c r="BI4" s="654" t="s">
        <v>614</v>
      </c>
      <c r="BJ4" s="655" t="s">
        <v>611</v>
      </c>
      <c r="BK4" s="653" t="s">
        <v>612</v>
      </c>
      <c r="BL4" s="654" t="s">
        <v>615</v>
      </c>
      <c r="BM4" s="655" t="s">
        <v>611</v>
      </c>
      <c r="BN4" s="653" t="s">
        <v>612</v>
      </c>
      <c r="BO4" s="654" t="s">
        <v>615</v>
      </c>
      <c r="BP4" s="655" t="s">
        <v>611</v>
      </c>
      <c r="BQ4" s="653" t="s">
        <v>612</v>
      </c>
      <c r="BR4" s="656" t="s">
        <v>615</v>
      </c>
      <c r="BS4" s="637"/>
      <c r="BT4" s="637"/>
      <c r="BU4" s="637"/>
      <c r="BV4" s="637"/>
      <c r="BW4" s="652" t="s">
        <v>611</v>
      </c>
      <c r="BX4" s="653" t="s">
        <v>612</v>
      </c>
      <c r="BY4" s="653" t="s">
        <v>613</v>
      </c>
      <c r="BZ4" s="654" t="s">
        <v>614</v>
      </c>
      <c r="CA4" s="655" t="s">
        <v>611</v>
      </c>
      <c r="CB4" s="653" t="s">
        <v>612</v>
      </c>
      <c r="CC4" s="653" t="s">
        <v>613</v>
      </c>
      <c r="CD4" s="654" t="s">
        <v>614</v>
      </c>
      <c r="CE4" s="655" t="s">
        <v>611</v>
      </c>
      <c r="CF4" s="653" t="s">
        <v>612</v>
      </c>
      <c r="CG4" s="653" t="s">
        <v>613</v>
      </c>
      <c r="CH4" s="656" t="s">
        <v>614</v>
      </c>
    </row>
    <row r="5" spans="2:86" ht="18" customHeight="1">
      <c r="B5" s="274" t="s">
        <v>0</v>
      </c>
      <c r="C5" s="274"/>
      <c r="D5" s="609"/>
      <c r="E5" s="119" t="s">
        <v>293</v>
      </c>
      <c r="F5" s="120"/>
      <c r="G5" s="120"/>
      <c r="H5" s="120"/>
      <c r="I5" s="120"/>
      <c r="J5" s="130"/>
      <c r="K5" s="413" t="s">
        <v>1</v>
      </c>
      <c r="L5" s="309"/>
      <c r="M5" s="309"/>
      <c r="N5" s="288" t="s">
        <v>295</v>
      </c>
      <c r="O5" s="288"/>
      <c r="P5" s="288"/>
      <c r="Q5" s="288"/>
      <c r="R5" s="288"/>
      <c r="S5" s="288"/>
      <c r="T5" s="118" t="s">
        <v>376</v>
      </c>
      <c r="U5" s="118"/>
      <c r="V5" s="118"/>
      <c r="W5" s="118"/>
      <c r="X5" s="118"/>
      <c r="Y5" s="109" t="s">
        <v>334</v>
      </c>
      <c r="Z5" s="109"/>
      <c r="AA5" s="109"/>
      <c r="AB5" s="109"/>
      <c r="AC5" s="109"/>
      <c r="AD5" s="109"/>
      <c r="AE5" s="109"/>
      <c r="AF5" s="109"/>
      <c r="AG5" s="578"/>
      <c r="AH5" s="611"/>
      <c r="AI5" s="611"/>
      <c r="AJ5" s="579"/>
      <c r="AK5" s="657"/>
      <c r="AL5" s="658"/>
      <c r="AM5" s="658"/>
      <c r="AN5" s="658"/>
      <c r="AO5" s="659"/>
      <c r="AQ5" s="651" t="s">
        <v>616</v>
      </c>
      <c r="AU5" s="631"/>
      <c r="AV5" s="660">
        <f>N7</f>
        <v>12</v>
      </c>
      <c r="AW5" s="661">
        <f>R7</f>
        <v>10.4</v>
      </c>
      <c r="AX5" s="662">
        <f>+Y32</f>
        <v>0</v>
      </c>
      <c r="AY5" s="662">
        <f>+Z32</f>
        <v>0</v>
      </c>
      <c r="AZ5" s="662">
        <f>+AA32</f>
        <v>0</v>
      </c>
      <c r="BA5" s="662">
        <f t="shared" ref="BA5" si="0">+AB32</f>
        <v>0</v>
      </c>
      <c r="BB5" s="662">
        <f>+AC32</f>
        <v>0</v>
      </c>
      <c r="BC5" s="662">
        <f t="shared" ref="BC5:BI5" si="1">+AD32</f>
        <v>0</v>
      </c>
      <c r="BD5" s="662">
        <f t="shared" si="1"/>
        <v>0</v>
      </c>
      <c r="BE5" s="662">
        <f t="shared" si="1"/>
        <v>0</v>
      </c>
      <c r="BF5" s="662">
        <f t="shared" si="1"/>
        <v>0</v>
      </c>
      <c r="BG5" s="662">
        <f t="shared" si="1"/>
        <v>0</v>
      </c>
      <c r="BH5" s="662">
        <f t="shared" si="1"/>
        <v>0</v>
      </c>
      <c r="BI5" s="662">
        <f t="shared" si="1"/>
        <v>0</v>
      </c>
      <c r="BJ5" s="662">
        <f>IF(Y35="",0,Y35)</f>
        <v>0</v>
      </c>
      <c r="BK5" s="662">
        <f>IF(Z35="",0,Z35)</f>
        <v>0</v>
      </c>
      <c r="BL5" s="662">
        <f>IF(AA35="",0,AA35)</f>
        <v>0</v>
      </c>
      <c r="BM5" s="662">
        <f>+AC35</f>
        <v>0</v>
      </c>
      <c r="BN5" s="662">
        <f t="shared" ref="BN5:BO5" si="2">+AD35</f>
        <v>0</v>
      </c>
      <c r="BO5" s="662">
        <f t="shared" si="2"/>
        <v>0</v>
      </c>
      <c r="BP5" s="662">
        <f>+AG35</f>
        <v>0</v>
      </c>
      <c r="BQ5" s="662">
        <f>+AH35</f>
        <v>0</v>
      </c>
      <c r="BR5" s="662">
        <f>+AI35</f>
        <v>0</v>
      </c>
      <c r="BS5" s="651" t="str">
        <f>+Y36</f>
        <v>Ⅰ</v>
      </c>
      <c r="BT5" s="651" t="str">
        <f>+AC36</f>
        <v>Ⅰ</v>
      </c>
      <c r="BU5" s="651" t="str">
        <f>+AG36</f>
        <v>Ⅰ</v>
      </c>
      <c r="BV5" s="651" t="str">
        <f>+Y37</f>
        <v>Ⅰ</v>
      </c>
      <c r="BW5" s="663" t="str">
        <f>IF(Y32&gt;0,R7,"")</f>
        <v/>
      </c>
      <c r="BX5" s="664" t="str">
        <f>IF(Z32&gt;0,"",IF(AA32&gt;0,R7,""))</f>
        <v/>
      </c>
      <c r="BY5" s="664" t="str">
        <f>IF(Y32+Z32&gt;0,"",IF(AA32&gt;0,R7,""))</f>
        <v/>
      </c>
      <c r="BZ5" s="664" t="str">
        <f>IF(Y32+Z32+AA32&gt;0,"",IF(AB32&gt;0,R7,""))</f>
        <v/>
      </c>
      <c r="CA5" s="665">
        <f t="shared" ref="CA5:CH5" si="3">+AC31</f>
        <v>0</v>
      </c>
      <c r="CB5" s="665">
        <f t="shared" si="3"/>
        <v>0</v>
      </c>
      <c r="CC5" s="665">
        <f t="shared" si="3"/>
        <v>0</v>
      </c>
      <c r="CD5" s="665">
        <f t="shared" si="3"/>
        <v>0</v>
      </c>
      <c r="CE5" s="665">
        <f t="shared" si="3"/>
        <v>0</v>
      </c>
      <c r="CF5" s="665">
        <f t="shared" si="3"/>
        <v>0</v>
      </c>
      <c r="CG5" s="665">
        <f t="shared" si="3"/>
        <v>0</v>
      </c>
      <c r="CH5" s="665">
        <f t="shared" si="3"/>
        <v>0</v>
      </c>
    </row>
    <row r="6" spans="2:86" ht="12" customHeight="1">
      <c r="B6" s="666" t="s">
        <v>617</v>
      </c>
      <c r="C6" s="667"/>
      <c r="D6" s="668"/>
      <c r="E6" s="669"/>
      <c r="F6" s="669"/>
      <c r="G6" s="669"/>
      <c r="H6" s="669"/>
      <c r="I6" s="669"/>
      <c r="J6" s="670"/>
      <c r="K6" s="671" t="s">
        <v>618</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2:86" ht="12" customHeight="1">
      <c r="B7" s="390"/>
      <c r="C7" s="674"/>
      <c r="D7" s="669"/>
      <c r="E7" s="669"/>
      <c r="F7" s="669"/>
      <c r="G7" s="669"/>
      <c r="H7" s="669"/>
      <c r="I7" s="669"/>
      <c r="J7" s="670"/>
      <c r="K7" s="675" t="s">
        <v>619</v>
      </c>
      <c r="L7" s="676"/>
      <c r="M7" s="677"/>
      <c r="N7" s="678">
        <v>12</v>
      </c>
      <c r="O7" s="679"/>
      <c r="P7" s="675" t="s">
        <v>620</v>
      </c>
      <c r="Q7" s="677"/>
      <c r="R7" s="680">
        <v>10.4</v>
      </c>
      <c r="S7" s="681"/>
      <c r="T7" s="682"/>
      <c r="U7" s="683" t="s">
        <v>621</v>
      </c>
      <c r="V7" s="684"/>
      <c r="W7" s="683" t="s">
        <v>622</v>
      </c>
      <c r="X7" s="684"/>
      <c r="Y7" s="677" t="s">
        <v>623</v>
      </c>
      <c r="Z7" s="685"/>
      <c r="AA7" s="685"/>
      <c r="AB7" s="685"/>
      <c r="AC7" s="683" t="s">
        <v>624</v>
      </c>
      <c r="AD7" s="686"/>
      <c r="AE7" s="686"/>
      <c r="AF7" s="686"/>
      <c r="AG7" s="686"/>
      <c r="AH7" s="686"/>
      <c r="AI7" s="686"/>
      <c r="AJ7" s="684"/>
      <c r="AK7" s="683" t="s">
        <v>625</v>
      </c>
      <c r="AL7" s="686"/>
      <c r="AM7" s="686"/>
      <c r="AN7" s="687"/>
      <c r="AO7" s="688"/>
      <c r="AP7" s="2"/>
      <c r="AW7" s="689"/>
    </row>
    <row r="8" spans="2:86" ht="12" customHeight="1">
      <c r="B8" s="390"/>
      <c r="C8" s="674"/>
      <c r="D8" s="669"/>
      <c r="E8" s="669"/>
      <c r="F8" s="669"/>
      <c r="G8" s="669"/>
      <c r="H8" s="669"/>
      <c r="I8" s="669"/>
      <c r="J8" s="670"/>
      <c r="K8" s="685" t="s">
        <v>626</v>
      </c>
      <c r="L8" s="685" t="s">
        <v>387</v>
      </c>
      <c r="M8" s="685"/>
      <c r="N8" s="685" t="s">
        <v>388</v>
      </c>
      <c r="O8" s="685"/>
      <c r="P8" s="685" t="s">
        <v>627</v>
      </c>
      <c r="Q8" s="685"/>
      <c r="R8" s="685" t="s">
        <v>499</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2:86" ht="12" customHeight="1">
      <c r="B9" s="390"/>
      <c r="C9" s="674"/>
      <c r="D9" s="669"/>
      <c r="E9" s="669"/>
      <c r="F9" s="669"/>
      <c r="G9" s="669"/>
      <c r="H9" s="669"/>
      <c r="I9" s="669"/>
      <c r="J9" s="670"/>
      <c r="K9" s="685"/>
      <c r="L9" s="685"/>
      <c r="M9" s="685"/>
      <c r="N9" s="685"/>
      <c r="O9" s="685"/>
      <c r="P9" s="685"/>
      <c r="Q9" s="685"/>
      <c r="R9" s="685"/>
      <c r="S9" s="685"/>
      <c r="T9" s="685"/>
      <c r="U9" s="690"/>
      <c r="V9" s="691"/>
      <c r="W9" s="690"/>
      <c r="X9" s="691"/>
      <c r="Y9" s="677" t="s">
        <v>628</v>
      </c>
      <c r="Z9" s="685"/>
      <c r="AA9" s="685"/>
      <c r="AB9" s="685"/>
      <c r="AC9" s="685" t="s">
        <v>629</v>
      </c>
      <c r="AD9" s="685"/>
      <c r="AE9" s="685"/>
      <c r="AF9" s="685"/>
      <c r="AG9" s="685" t="s">
        <v>630</v>
      </c>
      <c r="AH9" s="685"/>
      <c r="AI9" s="685"/>
      <c r="AJ9" s="685"/>
      <c r="AK9" s="690"/>
      <c r="AL9" s="695"/>
      <c r="AM9" s="695"/>
      <c r="AN9" s="696"/>
      <c r="AO9" s="697"/>
      <c r="AP9" s="2"/>
    </row>
    <row r="10" spans="2:86" ht="12" customHeight="1">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345</v>
      </c>
      <c r="Z10" s="699" t="s">
        <v>344</v>
      </c>
      <c r="AA10" s="699" t="s">
        <v>631</v>
      </c>
      <c r="AB10" s="699" t="s">
        <v>632</v>
      </c>
      <c r="AC10" s="699" t="s">
        <v>345</v>
      </c>
      <c r="AD10" s="699" t="s">
        <v>344</v>
      </c>
      <c r="AE10" s="699" t="s">
        <v>631</v>
      </c>
      <c r="AF10" s="699" t="s">
        <v>632</v>
      </c>
      <c r="AG10" s="699" t="s">
        <v>345</v>
      </c>
      <c r="AH10" s="699" t="s">
        <v>344</v>
      </c>
      <c r="AI10" s="699" t="s">
        <v>631</v>
      </c>
      <c r="AJ10" s="699" t="s">
        <v>632</v>
      </c>
      <c r="AK10" s="692"/>
      <c r="AL10" s="693"/>
      <c r="AM10" s="693"/>
      <c r="AN10" s="700"/>
      <c r="AO10" s="701"/>
      <c r="AP10" s="2"/>
    </row>
    <row r="11" spans="2:86" ht="12" customHeight="1">
      <c r="B11" s="390"/>
      <c r="C11" s="674"/>
      <c r="D11" s="669"/>
      <c r="E11" s="669"/>
      <c r="F11" s="669"/>
      <c r="G11" s="669"/>
      <c r="H11" s="669"/>
      <c r="I11" s="669"/>
      <c r="J11" s="670"/>
      <c r="K11" s="702"/>
      <c r="L11" s="703"/>
      <c r="M11" s="704"/>
      <c r="N11" s="703"/>
      <c r="O11" s="704"/>
      <c r="P11" s="703"/>
      <c r="Q11" s="704"/>
      <c r="R11" s="705"/>
      <c r="S11" s="705"/>
      <c r="T11" s="705"/>
      <c r="U11" s="703"/>
      <c r="V11" s="704"/>
      <c r="W11" s="703"/>
      <c r="X11" s="706"/>
      <c r="Y11" s="707"/>
      <c r="Z11" s="707"/>
      <c r="AA11" s="707"/>
      <c r="AB11" s="707"/>
      <c r="AC11" s="708"/>
      <c r="AD11" s="708"/>
      <c r="AE11" s="708"/>
      <c r="AF11" s="708"/>
      <c r="AG11" s="708"/>
      <c r="AH11" s="708"/>
      <c r="AI11" s="708"/>
      <c r="AJ11" s="708"/>
      <c r="AK11" s="709"/>
      <c r="AL11" s="710"/>
      <c r="AM11" s="710"/>
      <c r="AN11" s="711"/>
      <c r="AO11" s="712"/>
      <c r="AP11" s="2"/>
      <c r="AQ11" s="713">
        <f>IF(P11="外力",1,IF(P11="材質劣化",2,IF(P11="漏水",3,4)))</f>
        <v>4</v>
      </c>
    </row>
    <row r="12" spans="2:86" ht="12" customHeight="1">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4">IF(P12="外力",1,IF(P12="材質劣化",2,IF(P12="漏水",3,4)))</f>
        <v>4</v>
      </c>
    </row>
    <row r="13" spans="2:86" ht="12" customHeight="1">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4"/>
        <v>4</v>
      </c>
    </row>
    <row r="14" spans="2:86" ht="12" customHeight="1">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row>
    <row r="15" spans="2:86" ht="12" customHeight="1">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row>
    <row r="16" spans="2:86" ht="12" customHeight="1">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row>
    <row r="17" spans="1:111" s="630" customFormat="1" ht="12" customHeight="1">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633</v>
      </c>
      <c r="L31" s="685" t="s">
        <v>634</v>
      </c>
      <c r="M31" s="685"/>
      <c r="N31" s="685"/>
      <c r="O31" s="685"/>
      <c r="P31" s="685"/>
      <c r="Q31" s="685"/>
      <c r="R31" s="685"/>
      <c r="S31" s="685"/>
      <c r="T31" s="685"/>
      <c r="U31" s="685"/>
      <c r="V31" s="685"/>
      <c r="W31" s="685"/>
      <c r="X31" s="685"/>
      <c r="Y31" s="675" t="s">
        <v>635</v>
      </c>
      <c r="Z31" s="676"/>
      <c r="AA31" s="676"/>
      <c r="AB31" s="677"/>
      <c r="AC31" s="714">
        <f t="shared" ref="AC31:AJ31" si="5">SUM(AC11:AC30)</f>
        <v>0</v>
      </c>
      <c r="AD31" s="714">
        <f t="shared" si="5"/>
        <v>0</v>
      </c>
      <c r="AE31" s="714">
        <f t="shared" si="5"/>
        <v>0</v>
      </c>
      <c r="AF31" s="714">
        <f t="shared" si="5"/>
        <v>0</v>
      </c>
      <c r="AG31" s="714">
        <f t="shared" si="5"/>
        <v>0</v>
      </c>
      <c r="AH31" s="714">
        <f t="shared" si="5"/>
        <v>0</v>
      </c>
      <c r="AI31" s="714">
        <f t="shared" si="5"/>
        <v>0</v>
      </c>
      <c r="AJ31" s="714">
        <f t="shared" si="5"/>
        <v>0</v>
      </c>
      <c r="AK31" s="675" t="s">
        <v>636</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637</v>
      </c>
      <c r="M32" s="685"/>
      <c r="N32" s="685"/>
      <c r="O32" s="685" t="s">
        <v>638</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0</v>
      </c>
      <c r="AE32" s="715">
        <f t="shared" si="6"/>
        <v>0</v>
      </c>
      <c r="AF32" s="715">
        <f t="shared" si="6"/>
        <v>0</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390"/>
      <c r="C33" s="674"/>
      <c r="D33" s="669"/>
      <c r="E33" s="669"/>
      <c r="F33" s="669"/>
      <c r="G33" s="669"/>
      <c r="H33" s="669"/>
      <c r="I33" s="669"/>
      <c r="J33" s="670"/>
      <c r="K33" s="685"/>
      <c r="L33" s="685"/>
      <c r="M33" s="685"/>
      <c r="N33" s="685"/>
      <c r="O33" s="685" t="s">
        <v>639</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Ⅰ</v>
      </c>
      <c r="AD33" s="720"/>
      <c r="AE33" s="720"/>
      <c r="AF33" s="721"/>
      <c r="AG33" s="719" t="str">
        <f>IF(AG32&gt;0,"Ⅳ",IF(AH32&gt;0,"Ⅲ",IF(AI32&gt;0,"Ⅱa",IF(AJ32&gt;0,"Ⅱb","Ⅰ"))))</f>
        <v>Ⅰ</v>
      </c>
      <c r="AH33" s="720"/>
      <c r="AI33" s="720"/>
      <c r="AJ33" s="721"/>
      <c r="AK33" s="722"/>
      <c r="AL33" s="723"/>
      <c r="AM33" s="723"/>
      <c r="AN33" s="723"/>
      <c r="AO33" s="724"/>
      <c r="AP33" s="2"/>
      <c r="AQ33" s="31" t="s">
        <v>611</v>
      </c>
      <c r="AR33" s="31" t="s">
        <v>612</v>
      </c>
      <c r="AS33" s="287" t="s">
        <v>615</v>
      </c>
      <c r="AT33" s="494"/>
    </row>
    <row r="34" spans="2:86" ht="12" customHeight="1">
      <c r="B34" s="390"/>
      <c r="C34" s="674"/>
      <c r="D34" s="669"/>
      <c r="E34" s="669"/>
      <c r="F34" s="669"/>
      <c r="G34" s="669"/>
      <c r="H34" s="669"/>
      <c r="I34" s="669"/>
      <c r="J34" s="670"/>
      <c r="K34" s="685"/>
      <c r="L34" s="685" t="s">
        <v>640</v>
      </c>
      <c r="M34" s="685"/>
      <c r="N34" s="685"/>
      <c r="O34" s="685" t="s">
        <v>641</v>
      </c>
      <c r="P34" s="685"/>
      <c r="Q34" s="685"/>
      <c r="R34" s="685"/>
      <c r="S34" s="685"/>
      <c r="T34" s="685"/>
      <c r="U34" s="685"/>
      <c r="V34" s="685"/>
      <c r="W34" s="685"/>
      <c r="X34" s="685"/>
      <c r="Y34" s="445" t="s">
        <v>345</v>
      </c>
      <c r="Z34" s="445" t="s">
        <v>344</v>
      </c>
      <c r="AA34" s="725" t="s">
        <v>343</v>
      </c>
      <c r="AB34" s="725"/>
      <c r="AC34" s="445" t="s">
        <v>345</v>
      </c>
      <c r="AD34" s="445" t="s">
        <v>344</v>
      </c>
      <c r="AE34" s="725" t="s">
        <v>343</v>
      </c>
      <c r="AF34" s="725"/>
      <c r="AG34" s="445" t="s">
        <v>345</v>
      </c>
      <c r="AH34" s="445" t="s">
        <v>344</v>
      </c>
      <c r="AI34" s="725" t="s">
        <v>343</v>
      </c>
      <c r="AJ34" s="725"/>
      <c r="AK34" s="722"/>
      <c r="AL34" s="723"/>
      <c r="AM34" s="723"/>
      <c r="AN34" s="723"/>
      <c r="AO34" s="724"/>
      <c r="AP34" s="2"/>
      <c r="AQ34" s="726">
        <f>+Y32+Z32</f>
        <v>0</v>
      </c>
      <c r="AR34" s="727"/>
      <c r="AS34" s="726">
        <f>+AA32+AB32</f>
        <v>0</v>
      </c>
      <c r="AT34" s="727"/>
    </row>
    <row r="35" spans="2:86" ht="12" customHeight="1">
      <c r="B35" s="390"/>
      <c r="C35" s="674"/>
      <c r="D35" s="669"/>
      <c r="E35" s="669"/>
      <c r="F35" s="669"/>
      <c r="G35" s="669"/>
      <c r="H35" s="669"/>
      <c r="I35" s="669"/>
      <c r="J35" s="670"/>
      <c r="K35" s="685"/>
      <c r="L35" s="685"/>
      <c r="M35" s="685"/>
      <c r="N35" s="685"/>
      <c r="O35" s="685" t="s">
        <v>642</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0</v>
      </c>
      <c r="AE35" s="719">
        <f>AE32+AF32</f>
        <v>0</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0</v>
      </c>
      <c r="AT35" s="729"/>
    </row>
    <row r="36" spans="2:86" ht="12" customHeight="1">
      <c r="B36" s="390"/>
      <c r="C36" s="674"/>
      <c r="D36" s="669"/>
      <c r="E36" s="669"/>
      <c r="F36" s="669"/>
      <c r="G36" s="669"/>
      <c r="H36" s="669"/>
      <c r="I36" s="669"/>
      <c r="J36" s="670"/>
      <c r="K36" s="685"/>
      <c r="L36" s="685"/>
      <c r="M36" s="685"/>
      <c r="N36" s="685"/>
      <c r="O36" s="685" t="s">
        <v>643</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Ⅰ</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Ⅰ</v>
      </c>
      <c r="AR36" s="730"/>
      <c r="AS36" s="730"/>
      <c r="AT36" s="730"/>
    </row>
    <row r="37" spans="2:86" ht="12" customHeight="1">
      <c r="B37" s="390"/>
      <c r="C37" s="674"/>
      <c r="D37" s="669"/>
      <c r="E37" s="669"/>
      <c r="F37" s="669"/>
      <c r="G37" s="669"/>
      <c r="H37" s="669"/>
      <c r="I37" s="669"/>
      <c r="J37" s="670"/>
      <c r="K37" s="685"/>
      <c r="L37" s="685"/>
      <c r="M37" s="685"/>
      <c r="N37" s="685"/>
      <c r="O37" s="685" t="s">
        <v>644</v>
      </c>
      <c r="P37" s="685"/>
      <c r="Q37" s="685"/>
      <c r="R37" s="685"/>
      <c r="S37" s="685"/>
      <c r="T37" s="685"/>
      <c r="U37" s="685"/>
      <c r="V37" s="685"/>
      <c r="W37" s="685"/>
      <c r="X37" s="685"/>
      <c r="Y37" s="719" t="str">
        <f>IF(COUNTIF(Y36:AJ36,"Ⅳ")&gt;0,"Ⅳ",IF(COUNTIF(Y36:AJ36,"Ⅲ")&gt;0,"Ⅲ",IF(COUNTIF(Y36:AJ36,"Ⅱ")&gt;0,"Ⅱ","Ⅰ")))</f>
        <v>Ⅰ</v>
      </c>
      <c r="Z37" s="720"/>
      <c r="AA37" s="720"/>
      <c r="AB37" s="720"/>
      <c r="AC37" s="720"/>
      <c r="AD37" s="720"/>
      <c r="AE37" s="720"/>
      <c r="AF37" s="720"/>
      <c r="AG37" s="720"/>
      <c r="AH37" s="720"/>
      <c r="AI37" s="720"/>
      <c r="AJ37" s="721"/>
      <c r="AK37" s="731"/>
      <c r="AL37" s="732"/>
      <c r="AM37" s="732"/>
      <c r="AN37" s="732"/>
      <c r="AO37" s="733"/>
      <c r="AP37" s="2"/>
    </row>
    <row r="38" spans="2:86" ht="14.25" customHeight="1">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2:86" ht="14.25" customHeight="1">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2:86" ht="12" customHeight="1">
      <c r="B40" s="390"/>
      <c r="C40" s="674"/>
      <c r="D40" s="669"/>
      <c r="E40" s="669"/>
      <c r="F40" s="669"/>
      <c r="G40" s="669"/>
      <c r="H40" s="669"/>
      <c r="I40" s="669"/>
      <c r="J40" s="670"/>
      <c r="K40" s="735" t="s">
        <v>645</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row>
    <row r="41" spans="2:86" ht="12" customHeight="1">
      <c r="B41" s="390"/>
      <c r="C41" s="674"/>
      <c r="D41" s="669"/>
      <c r="E41" s="669"/>
      <c r="F41" s="669"/>
      <c r="G41" s="669"/>
      <c r="H41" s="669"/>
      <c r="I41" s="669"/>
      <c r="J41" s="670"/>
      <c r="K41" s="736" t="s">
        <v>646</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2:86" ht="12" customHeight="1">
      <c r="B42" s="390"/>
      <c r="C42" s="674"/>
      <c r="D42" s="669"/>
      <c r="E42" s="669"/>
      <c r="F42" s="669"/>
      <c r="G42" s="669"/>
      <c r="H42" s="669"/>
      <c r="I42" s="669"/>
      <c r="J42" s="670"/>
      <c r="K42" s="737" t="s">
        <v>647</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2:86" ht="12" customHeight="1">
      <c r="B43" s="390"/>
      <c r="C43" s="674"/>
      <c r="D43" s="669"/>
      <c r="E43" s="669"/>
      <c r="F43" s="669"/>
      <c r="G43" s="669"/>
      <c r="H43" s="669"/>
      <c r="I43" s="669"/>
      <c r="J43" s="670"/>
      <c r="K43" s="737" t="s">
        <v>648</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2:86" ht="12" customHeight="1">
      <c r="B44" s="390"/>
      <c r="C44" s="674"/>
      <c r="D44" s="669"/>
      <c r="E44" s="669"/>
      <c r="F44" s="669"/>
      <c r="G44" s="669"/>
      <c r="H44" s="669"/>
      <c r="I44" s="669"/>
      <c r="J44" s="670"/>
      <c r="K44" s="740" t="s">
        <v>649</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2:86"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2:86" s="602" customFormat="1" ht="12" customHeight="1">
      <c r="B46" s="2" t="s">
        <v>650</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2:86" ht="12" customHeight="1">
      <c r="B47" s="2" t="s">
        <v>651</v>
      </c>
    </row>
    <row r="48" spans="2:86" ht="12" customHeight="1">
      <c r="B48" s="2" t="s">
        <v>652</v>
      </c>
    </row>
    <row r="49" spans="2:2" ht="12" customHeight="1">
      <c r="B49" s="2" t="s">
        <v>653</v>
      </c>
    </row>
    <row r="50" spans="2:2" ht="12" customHeight="1">
      <c r="B50" s="2" t="s">
        <v>654</v>
      </c>
    </row>
    <row r="51" spans="2:2" ht="12" customHeight="1">
      <c r="B51" s="2" t="s">
        <v>655</v>
      </c>
    </row>
    <row r="52" spans="2:2">
      <c r="B52" s="2" t="s">
        <v>656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90" priority="4">
      <formula>$AQ11=2</formula>
    </cfRule>
  </conditionalFormatting>
  <conditionalFormatting sqref="Y11:AF30">
    <cfRule type="expression" dxfId="89" priority="3">
      <formula>$AQ11=3</formula>
    </cfRule>
  </conditionalFormatting>
  <conditionalFormatting sqref="Y11:AJ30">
    <cfRule type="expression" dxfId="88" priority="1">
      <formula>$AQ11=4</formula>
    </cfRule>
  </conditionalFormatting>
  <conditionalFormatting sqref="AC11:AJ30">
    <cfRule type="expression" dxfId="87" priority="2">
      <formula>$AQ11=1</formula>
    </cfRule>
  </conditionalFormatting>
  <dataValidations count="2">
    <dataValidation type="list" allowBlank="1" showInputMessage="1" showErrorMessage="1" sqref="N11:O30 R11:T30" xr:uid="{D18EA850-BCE4-443D-BA14-28E68DB2661D}">
      <formula1>INDIRECT(L11)</formula1>
    </dataValidation>
    <dataValidation type="list" allowBlank="1" showInputMessage="1" showErrorMessage="1" sqref="Y11:AB30" xr:uid="{AD6A0F56-E2CB-44F6-BA46-EC7F0373B253}">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0849B-6180-40F8-A485-5146B37E555D}">
  <dimension ref="A1:DG52"/>
  <sheetViews>
    <sheetView showGridLines="0" showZeros="0" view="pageBreakPreview" zoomScale="90" zoomScaleNormal="100" zoomScaleSheetLayoutView="90" workbookViewId="0">
      <selection activeCell="AY29" sqref="AY29"/>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1:111">
      <c r="AU1" s="631" t="s">
        <v>598</v>
      </c>
      <c r="AV1" s="632" t="s">
        <v>599</v>
      </c>
      <c r="AW1" s="633" t="s">
        <v>600</v>
      </c>
      <c r="AX1" s="634" t="s">
        <v>601</v>
      </c>
      <c r="AY1" s="635"/>
      <c r="AZ1" s="635"/>
      <c r="BA1" s="635"/>
      <c r="BB1" s="635"/>
      <c r="BC1" s="635"/>
      <c r="BD1" s="635"/>
      <c r="BE1" s="635"/>
      <c r="BF1" s="635"/>
      <c r="BG1" s="635"/>
      <c r="BH1" s="635"/>
      <c r="BI1" s="635"/>
      <c r="BJ1" s="635"/>
      <c r="BK1" s="635"/>
      <c r="BL1" s="635"/>
      <c r="BM1" s="635"/>
      <c r="BN1" s="635"/>
      <c r="BO1" s="635"/>
      <c r="BP1" s="635"/>
      <c r="BQ1" s="635"/>
      <c r="BR1" s="636"/>
      <c r="BS1" s="309" t="s">
        <v>602</v>
      </c>
      <c r="BT1" s="637"/>
      <c r="BU1" s="637"/>
      <c r="BV1" s="637"/>
      <c r="BW1" s="638" t="s">
        <v>603</v>
      </c>
      <c r="BX1" s="639"/>
      <c r="BY1" s="639"/>
      <c r="BZ1" s="639"/>
      <c r="CA1" s="639"/>
      <c r="CB1" s="639"/>
      <c r="CC1" s="639"/>
      <c r="CD1" s="639"/>
      <c r="CE1" s="639"/>
      <c r="CF1" s="639"/>
      <c r="CG1" s="639"/>
      <c r="CH1" s="640"/>
    </row>
    <row r="2" spans="1:111" ht="8.25" customHeight="1">
      <c r="AU2" s="631"/>
      <c r="AV2" s="641"/>
      <c r="AW2" s="642"/>
      <c r="AX2" s="643" t="s">
        <v>604</v>
      </c>
      <c r="AY2" s="118"/>
      <c r="AZ2" s="118"/>
      <c r="BA2" s="118"/>
      <c r="BB2" s="118"/>
      <c r="BC2" s="118"/>
      <c r="BD2" s="118"/>
      <c r="BE2" s="118"/>
      <c r="BF2" s="118"/>
      <c r="BG2" s="118"/>
      <c r="BH2" s="118"/>
      <c r="BI2" s="118"/>
      <c r="BJ2" s="118" t="s">
        <v>605</v>
      </c>
      <c r="BK2" s="118"/>
      <c r="BL2" s="118"/>
      <c r="BM2" s="118"/>
      <c r="BN2" s="118"/>
      <c r="BO2" s="118"/>
      <c r="BP2" s="118"/>
      <c r="BQ2" s="118"/>
      <c r="BR2" s="644"/>
      <c r="BS2" s="637"/>
      <c r="BT2" s="637"/>
      <c r="BU2" s="637"/>
      <c r="BV2" s="637"/>
      <c r="BW2" s="645" t="s">
        <v>606</v>
      </c>
      <c r="BX2" s="287"/>
      <c r="BY2" s="287"/>
      <c r="BZ2" s="287"/>
      <c r="CA2" s="118" t="s">
        <v>607</v>
      </c>
      <c r="CB2" s="118"/>
      <c r="CC2" s="118"/>
      <c r="CD2" s="118"/>
      <c r="CE2" s="118"/>
      <c r="CF2" s="118"/>
      <c r="CG2" s="118"/>
      <c r="CH2" s="644"/>
    </row>
    <row r="3" spans="1:111" ht="25.05" customHeight="1">
      <c r="B3" s="408" t="s">
        <v>608</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356</v>
      </c>
      <c r="AY3" s="118"/>
      <c r="AZ3" s="118"/>
      <c r="BA3" s="118"/>
      <c r="BB3" s="118" t="s">
        <v>342</v>
      </c>
      <c r="BC3" s="118"/>
      <c r="BD3" s="118"/>
      <c r="BE3" s="118"/>
      <c r="BF3" s="118" t="s">
        <v>353</v>
      </c>
      <c r="BG3" s="118"/>
      <c r="BH3" s="118"/>
      <c r="BI3" s="118"/>
      <c r="BJ3" s="287" t="s">
        <v>356</v>
      </c>
      <c r="BK3" s="287"/>
      <c r="BL3" s="287"/>
      <c r="BM3" s="287" t="s">
        <v>342</v>
      </c>
      <c r="BN3" s="287"/>
      <c r="BO3" s="287"/>
      <c r="BP3" s="287" t="s">
        <v>353</v>
      </c>
      <c r="BQ3" s="287"/>
      <c r="BR3" s="648"/>
      <c r="BS3" s="309" t="s">
        <v>356</v>
      </c>
      <c r="BT3" s="309" t="s">
        <v>342</v>
      </c>
      <c r="BU3" s="309" t="s">
        <v>353</v>
      </c>
      <c r="BV3" s="309" t="s">
        <v>609</v>
      </c>
      <c r="BW3" s="643" t="s">
        <v>610</v>
      </c>
      <c r="BX3" s="118"/>
      <c r="BY3" s="118"/>
      <c r="BZ3" s="118"/>
      <c r="CA3" s="118" t="s">
        <v>342</v>
      </c>
      <c r="CB3" s="118"/>
      <c r="CC3" s="118"/>
      <c r="CD3" s="118"/>
      <c r="CE3" s="118" t="s">
        <v>353</v>
      </c>
      <c r="CF3" s="118"/>
      <c r="CG3" s="118"/>
      <c r="CH3" s="644"/>
    </row>
    <row r="4" spans="1:111" ht="18" customHeight="1">
      <c r="B4" s="266" t="s">
        <v>8</v>
      </c>
      <c r="C4" s="266"/>
      <c r="D4" s="604"/>
      <c r="E4" s="115" t="s">
        <v>292</v>
      </c>
      <c r="F4" s="116"/>
      <c r="G4" s="116"/>
      <c r="H4" s="116"/>
      <c r="I4" s="116"/>
      <c r="J4" s="117"/>
      <c r="K4" s="141" t="s">
        <v>9</v>
      </c>
      <c r="L4" s="287"/>
      <c r="M4" s="287"/>
      <c r="N4" s="288" t="s">
        <v>294</v>
      </c>
      <c r="O4" s="288"/>
      <c r="P4" s="288"/>
      <c r="Q4" s="288"/>
      <c r="R4" s="288"/>
      <c r="S4" s="288"/>
      <c r="T4" s="118" t="s">
        <v>374</v>
      </c>
      <c r="U4" s="118"/>
      <c r="V4" s="118"/>
      <c r="W4" s="118"/>
      <c r="X4" s="118"/>
      <c r="Y4" s="109" t="s">
        <v>310</v>
      </c>
      <c r="Z4" s="109"/>
      <c r="AA4" s="109"/>
      <c r="AB4" s="109"/>
      <c r="AC4" s="109"/>
      <c r="AD4" s="109"/>
      <c r="AE4" s="109"/>
      <c r="AF4" s="109"/>
      <c r="AG4" s="91" t="s">
        <v>375</v>
      </c>
      <c r="AH4" s="92"/>
      <c r="AI4" s="92"/>
      <c r="AJ4" s="93"/>
      <c r="AK4" s="606">
        <v>44861</v>
      </c>
      <c r="AL4" s="649"/>
      <c r="AM4" s="649"/>
      <c r="AN4" s="649"/>
      <c r="AO4" s="650"/>
      <c r="AQ4" s="651"/>
      <c r="AU4" s="631"/>
      <c r="AV4" s="641"/>
      <c r="AW4" s="642"/>
      <c r="AX4" s="652" t="s">
        <v>611</v>
      </c>
      <c r="AY4" s="653" t="s">
        <v>612</v>
      </c>
      <c r="AZ4" s="653" t="s">
        <v>613</v>
      </c>
      <c r="BA4" s="654" t="s">
        <v>614</v>
      </c>
      <c r="BB4" s="655" t="s">
        <v>611</v>
      </c>
      <c r="BC4" s="653" t="s">
        <v>612</v>
      </c>
      <c r="BD4" s="653" t="s">
        <v>613</v>
      </c>
      <c r="BE4" s="654" t="s">
        <v>614</v>
      </c>
      <c r="BF4" s="655" t="s">
        <v>611</v>
      </c>
      <c r="BG4" s="653" t="s">
        <v>612</v>
      </c>
      <c r="BH4" s="653" t="s">
        <v>613</v>
      </c>
      <c r="BI4" s="654" t="s">
        <v>614</v>
      </c>
      <c r="BJ4" s="655" t="s">
        <v>611</v>
      </c>
      <c r="BK4" s="653" t="s">
        <v>612</v>
      </c>
      <c r="BL4" s="654" t="s">
        <v>615</v>
      </c>
      <c r="BM4" s="655" t="s">
        <v>611</v>
      </c>
      <c r="BN4" s="653" t="s">
        <v>612</v>
      </c>
      <c r="BO4" s="654" t="s">
        <v>615</v>
      </c>
      <c r="BP4" s="655" t="s">
        <v>611</v>
      </c>
      <c r="BQ4" s="653" t="s">
        <v>612</v>
      </c>
      <c r="BR4" s="656" t="s">
        <v>615</v>
      </c>
      <c r="BS4" s="637"/>
      <c r="BT4" s="637"/>
      <c r="BU4" s="637"/>
      <c r="BV4" s="637"/>
      <c r="BW4" s="652" t="s">
        <v>611</v>
      </c>
      <c r="BX4" s="653" t="s">
        <v>612</v>
      </c>
      <c r="BY4" s="653" t="s">
        <v>613</v>
      </c>
      <c r="BZ4" s="654" t="s">
        <v>614</v>
      </c>
      <c r="CA4" s="655" t="s">
        <v>611</v>
      </c>
      <c r="CB4" s="653" t="s">
        <v>612</v>
      </c>
      <c r="CC4" s="653" t="s">
        <v>613</v>
      </c>
      <c r="CD4" s="654" t="s">
        <v>614</v>
      </c>
      <c r="CE4" s="655" t="s">
        <v>611</v>
      </c>
      <c r="CF4" s="653" t="s">
        <v>612</v>
      </c>
      <c r="CG4" s="653" t="s">
        <v>613</v>
      </c>
      <c r="CH4" s="656" t="s">
        <v>614</v>
      </c>
    </row>
    <row r="5" spans="1:111" ht="18" customHeight="1">
      <c r="B5" s="274" t="s">
        <v>0</v>
      </c>
      <c r="C5" s="274"/>
      <c r="D5" s="609"/>
      <c r="E5" s="119" t="s">
        <v>293</v>
      </c>
      <c r="F5" s="120"/>
      <c r="G5" s="120"/>
      <c r="H5" s="120"/>
      <c r="I5" s="120"/>
      <c r="J5" s="130"/>
      <c r="K5" s="413" t="s">
        <v>1</v>
      </c>
      <c r="L5" s="309"/>
      <c r="M5" s="309"/>
      <c r="N5" s="288" t="s">
        <v>295</v>
      </c>
      <c r="O5" s="288"/>
      <c r="P5" s="288"/>
      <c r="Q5" s="288"/>
      <c r="R5" s="288"/>
      <c r="S5" s="288"/>
      <c r="T5" s="118" t="s">
        <v>376</v>
      </c>
      <c r="U5" s="118"/>
      <c r="V5" s="118"/>
      <c r="W5" s="118"/>
      <c r="X5" s="118"/>
      <c r="Y5" s="109" t="s">
        <v>334</v>
      </c>
      <c r="Z5" s="109"/>
      <c r="AA5" s="109"/>
      <c r="AB5" s="109"/>
      <c r="AC5" s="109"/>
      <c r="AD5" s="109"/>
      <c r="AE5" s="109"/>
      <c r="AF5" s="109"/>
      <c r="AG5" s="578"/>
      <c r="AH5" s="611"/>
      <c r="AI5" s="611"/>
      <c r="AJ5" s="579"/>
      <c r="AK5" s="657"/>
      <c r="AL5" s="658"/>
      <c r="AM5" s="658"/>
      <c r="AN5" s="658"/>
      <c r="AO5" s="659"/>
      <c r="AQ5" s="651" t="s">
        <v>616</v>
      </c>
      <c r="AU5" s="631"/>
      <c r="AV5" s="660">
        <f>N7</f>
        <v>13</v>
      </c>
      <c r="AW5" s="661">
        <f>R7</f>
        <v>10.4</v>
      </c>
      <c r="AX5" s="662">
        <f>+Y32</f>
        <v>0</v>
      </c>
      <c r="AY5" s="662">
        <f>+Z32</f>
        <v>0</v>
      </c>
      <c r="AZ5" s="662">
        <f>+AA32</f>
        <v>0</v>
      </c>
      <c r="BA5" s="662">
        <f t="shared" ref="BA5" si="0">+AB32</f>
        <v>0</v>
      </c>
      <c r="BB5" s="662">
        <f>+AC32</f>
        <v>0</v>
      </c>
      <c r="BC5" s="662">
        <f t="shared" ref="BC5:BI5" si="1">+AD32</f>
        <v>0</v>
      </c>
      <c r="BD5" s="662">
        <f t="shared" si="1"/>
        <v>0</v>
      </c>
      <c r="BE5" s="662">
        <f t="shared" si="1"/>
        <v>0</v>
      </c>
      <c r="BF5" s="662">
        <f t="shared" si="1"/>
        <v>0</v>
      </c>
      <c r="BG5" s="662">
        <f t="shared" si="1"/>
        <v>0</v>
      </c>
      <c r="BH5" s="662">
        <f t="shared" si="1"/>
        <v>0</v>
      </c>
      <c r="BI5" s="662">
        <f t="shared" si="1"/>
        <v>0</v>
      </c>
      <c r="BJ5" s="662">
        <f>IF(Y35="",0,Y35)</f>
        <v>0</v>
      </c>
      <c r="BK5" s="662">
        <f>IF(Z35="",0,Z35)</f>
        <v>0</v>
      </c>
      <c r="BL5" s="662">
        <f>IF(AA35="",0,AA35)</f>
        <v>0</v>
      </c>
      <c r="BM5" s="662">
        <f>+AC35</f>
        <v>0</v>
      </c>
      <c r="BN5" s="662">
        <f t="shared" ref="BN5:BO5" si="2">+AD35</f>
        <v>0</v>
      </c>
      <c r="BO5" s="662">
        <f t="shared" si="2"/>
        <v>0</v>
      </c>
      <c r="BP5" s="662">
        <f>+AG35</f>
        <v>0</v>
      </c>
      <c r="BQ5" s="662">
        <f>+AH35</f>
        <v>0</v>
      </c>
      <c r="BR5" s="662">
        <f>+AI35</f>
        <v>0</v>
      </c>
      <c r="BS5" s="651" t="str">
        <f>+Y36</f>
        <v>Ⅰ</v>
      </c>
      <c r="BT5" s="651" t="str">
        <f>+AC36</f>
        <v>Ⅰ</v>
      </c>
      <c r="BU5" s="651" t="str">
        <f>+AG36</f>
        <v>Ⅰ</v>
      </c>
      <c r="BV5" s="651" t="str">
        <f>+Y37</f>
        <v>Ⅰ</v>
      </c>
      <c r="BW5" s="663" t="str">
        <f>IF(Y32&gt;0,R7,"")</f>
        <v/>
      </c>
      <c r="BX5" s="664" t="str">
        <f>IF(Z32&gt;0,"",IF(AA32&gt;0,R7,""))</f>
        <v/>
      </c>
      <c r="BY5" s="664" t="str">
        <f>IF(Y32+Z32&gt;0,"",IF(AA32&gt;0,R7,""))</f>
        <v/>
      </c>
      <c r="BZ5" s="664" t="str">
        <f>IF(Y32+Z32+AA32&gt;0,"",IF(AB32&gt;0,R7,""))</f>
        <v/>
      </c>
      <c r="CA5" s="665">
        <f t="shared" ref="CA5:CH5" si="3">+AC31</f>
        <v>0</v>
      </c>
      <c r="CB5" s="665">
        <f t="shared" si="3"/>
        <v>0</v>
      </c>
      <c r="CC5" s="665">
        <f t="shared" si="3"/>
        <v>0</v>
      </c>
      <c r="CD5" s="665">
        <f t="shared" si="3"/>
        <v>0</v>
      </c>
      <c r="CE5" s="665">
        <f t="shared" si="3"/>
        <v>0</v>
      </c>
      <c r="CF5" s="665">
        <f t="shared" si="3"/>
        <v>0</v>
      </c>
      <c r="CG5" s="665">
        <f t="shared" si="3"/>
        <v>0</v>
      </c>
      <c r="CH5" s="665">
        <f t="shared" si="3"/>
        <v>0</v>
      </c>
    </row>
    <row r="6" spans="1:111" ht="12" customHeight="1">
      <c r="B6" s="666" t="s">
        <v>617</v>
      </c>
      <c r="C6" s="667"/>
      <c r="D6" s="668"/>
      <c r="E6" s="669"/>
      <c r="F6" s="669"/>
      <c r="G6" s="669"/>
      <c r="H6" s="669"/>
      <c r="I6" s="669"/>
      <c r="J6" s="670"/>
      <c r="K6" s="671" t="s">
        <v>618</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1:111" ht="12" customHeight="1">
      <c r="B7" s="390"/>
      <c r="C7" s="674"/>
      <c r="D7" s="669"/>
      <c r="E7" s="669"/>
      <c r="F7" s="669"/>
      <c r="G7" s="669"/>
      <c r="H7" s="669"/>
      <c r="I7" s="669"/>
      <c r="J7" s="670"/>
      <c r="K7" s="675" t="s">
        <v>619</v>
      </c>
      <c r="L7" s="676"/>
      <c r="M7" s="677"/>
      <c r="N7" s="678">
        <v>13</v>
      </c>
      <c r="O7" s="679"/>
      <c r="P7" s="675" t="s">
        <v>620</v>
      </c>
      <c r="Q7" s="677"/>
      <c r="R7" s="680">
        <v>10.4</v>
      </c>
      <c r="S7" s="681"/>
      <c r="T7" s="682"/>
      <c r="U7" s="683" t="s">
        <v>621</v>
      </c>
      <c r="V7" s="684"/>
      <c r="W7" s="683" t="s">
        <v>622</v>
      </c>
      <c r="X7" s="684"/>
      <c r="Y7" s="677" t="s">
        <v>623</v>
      </c>
      <c r="Z7" s="685"/>
      <c r="AA7" s="685"/>
      <c r="AB7" s="685"/>
      <c r="AC7" s="683" t="s">
        <v>624</v>
      </c>
      <c r="AD7" s="686"/>
      <c r="AE7" s="686"/>
      <c r="AF7" s="686"/>
      <c r="AG7" s="686"/>
      <c r="AH7" s="686"/>
      <c r="AI7" s="686"/>
      <c r="AJ7" s="684"/>
      <c r="AK7" s="683" t="s">
        <v>625</v>
      </c>
      <c r="AL7" s="686"/>
      <c r="AM7" s="686"/>
      <c r="AN7" s="687"/>
      <c r="AO7" s="688"/>
      <c r="AP7" s="2"/>
      <c r="AW7" s="689"/>
    </row>
    <row r="8" spans="1:111" ht="12" customHeight="1">
      <c r="B8" s="390"/>
      <c r="C8" s="674"/>
      <c r="D8" s="669"/>
      <c r="E8" s="669"/>
      <c r="F8" s="669"/>
      <c r="G8" s="669"/>
      <c r="H8" s="669"/>
      <c r="I8" s="669"/>
      <c r="J8" s="670"/>
      <c r="K8" s="685" t="s">
        <v>626</v>
      </c>
      <c r="L8" s="685" t="s">
        <v>387</v>
      </c>
      <c r="M8" s="685"/>
      <c r="N8" s="685" t="s">
        <v>388</v>
      </c>
      <c r="O8" s="685"/>
      <c r="P8" s="685" t="s">
        <v>627</v>
      </c>
      <c r="Q8" s="685"/>
      <c r="R8" s="685" t="s">
        <v>499</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1:111" ht="12" customHeight="1">
      <c r="B9" s="390"/>
      <c r="C9" s="674"/>
      <c r="D9" s="669"/>
      <c r="E9" s="669"/>
      <c r="F9" s="669"/>
      <c r="G9" s="669"/>
      <c r="H9" s="669"/>
      <c r="I9" s="669"/>
      <c r="J9" s="670"/>
      <c r="K9" s="685"/>
      <c r="L9" s="685"/>
      <c r="M9" s="685"/>
      <c r="N9" s="685"/>
      <c r="O9" s="685"/>
      <c r="P9" s="685"/>
      <c r="Q9" s="685"/>
      <c r="R9" s="685"/>
      <c r="S9" s="685"/>
      <c r="T9" s="685"/>
      <c r="U9" s="690"/>
      <c r="V9" s="691"/>
      <c r="W9" s="690"/>
      <c r="X9" s="691"/>
      <c r="Y9" s="677" t="s">
        <v>628</v>
      </c>
      <c r="Z9" s="685"/>
      <c r="AA9" s="685"/>
      <c r="AB9" s="685"/>
      <c r="AC9" s="685" t="s">
        <v>629</v>
      </c>
      <c r="AD9" s="685"/>
      <c r="AE9" s="685"/>
      <c r="AF9" s="685"/>
      <c r="AG9" s="685" t="s">
        <v>630</v>
      </c>
      <c r="AH9" s="685"/>
      <c r="AI9" s="685"/>
      <c r="AJ9" s="685"/>
      <c r="AK9" s="690"/>
      <c r="AL9" s="695"/>
      <c r="AM9" s="695"/>
      <c r="AN9" s="696"/>
      <c r="AO9" s="697"/>
      <c r="AP9" s="2"/>
    </row>
    <row r="10" spans="1:111" ht="12" customHeight="1">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345</v>
      </c>
      <c r="Z10" s="699" t="s">
        <v>344</v>
      </c>
      <c r="AA10" s="699" t="s">
        <v>631</v>
      </c>
      <c r="AB10" s="699" t="s">
        <v>632</v>
      </c>
      <c r="AC10" s="699" t="s">
        <v>345</v>
      </c>
      <c r="AD10" s="699" t="s">
        <v>344</v>
      </c>
      <c r="AE10" s="699" t="s">
        <v>631</v>
      </c>
      <c r="AF10" s="699" t="s">
        <v>632</v>
      </c>
      <c r="AG10" s="699" t="s">
        <v>345</v>
      </c>
      <c r="AH10" s="699" t="s">
        <v>344</v>
      </c>
      <c r="AI10" s="699" t="s">
        <v>631</v>
      </c>
      <c r="AJ10" s="699" t="s">
        <v>632</v>
      </c>
      <c r="AK10" s="692"/>
      <c r="AL10" s="693"/>
      <c r="AM10" s="693"/>
      <c r="AN10" s="700"/>
      <c r="AO10" s="701"/>
      <c r="AP10" s="2"/>
    </row>
    <row r="11" spans="1:111" ht="12" customHeight="1">
      <c r="B11" s="390"/>
      <c r="C11" s="674"/>
      <c r="D11" s="669"/>
      <c r="E11" s="669"/>
      <c r="F11" s="669"/>
      <c r="G11" s="669"/>
      <c r="H11" s="669"/>
      <c r="I11" s="669"/>
      <c r="J11" s="670"/>
      <c r="K11" s="702"/>
      <c r="L11" s="703"/>
      <c r="M11" s="704"/>
      <c r="N11" s="703"/>
      <c r="O11" s="704"/>
      <c r="P11" s="703"/>
      <c r="Q11" s="704"/>
      <c r="R11" s="705"/>
      <c r="S11" s="705"/>
      <c r="T11" s="705"/>
      <c r="U11" s="703"/>
      <c r="V11" s="704"/>
      <c r="W11" s="703"/>
      <c r="X11" s="706"/>
      <c r="Y11" s="707"/>
      <c r="Z11" s="707"/>
      <c r="AA11" s="707"/>
      <c r="AB11" s="707"/>
      <c r="AC11" s="708"/>
      <c r="AD11" s="708"/>
      <c r="AE11" s="708"/>
      <c r="AF11" s="708"/>
      <c r="AG11" s="708"/>
      <c r="AH11" s="708"/>
      <c r="AI11" s="708"/>
      <c r="AJ11" s="708"/>
      <c r="AK11" s="709"/>
      <c r="AL11" s="710"/>
      <c r="AM11" s="710"/>
      <c r="AN11" s="711"/>
      <c r="AO11" s="712"/>
      <c r="AP11" s="2"/>
      <c r="AQ11" s="713">
        <f>IF(P11="外力",1,IF(P11="材質劣化",2,IF(P11="漏水",3,4)))</f>
        <v>4</v>
      </c>
    </row>
    <row r="12" spans="1:111" ht="12" customHeight="1">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4">IF(P12="外力",1,IF(P12="材質劣化",2,IF(P12="漏水",3,4)))</f>
        <v>4</v>
      </c>
    </row>
    <row r="13" spans="1:111" s="630" customFormat="1" ht="12" customHeight="1">
      <c r="A13" s="2"/>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4"/>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30" customFormat="1" ht="12" customHeight="1">
      <c r="A14" s="2"/>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30" customFormat="1" ht="12" customHeight="1">
      <c r="A15" s="2"/>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30" customFormat="1" ht="12" customHeight="1">
      <c r="A16" s="2"/>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30" customFormat="1" ht="12" customHeight="1">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633</v>
      </c>
      <c r="L31" s="685" t="s">
        <v>634</v>
      </c>
      <c r="M31" s="685"/>
      <c r="N31" s="685"/>
      <c r="O31" s="685"/>
      <c r="P31" s="685"/>
      <c r="Q31" s="685"/>
      <c r="R31" s="685"/>
      <c r="S31" s="685"/>
      <c r="T31" s="685"/>
      <c r="U31" s="685"/>
      <c r="V31" s="685"/>
      <c r="W31" s="685"/>
      <c r="X31" s="685"/>
      <c r="Y31" s="675" t="s">
        <v>635</v>
      </c>
      <c r="Z31" s="676"/>
      <c r="AA31" s="676"/>
      <c r="AB31" s="677"/>
      <c r="AC31" s="714">
        <f t="shared" ref="AC31:AJ31" si="5">SUM(AC11:AC30)</f>
        <v>0</v>
      </c>
      <c r="AD31" s="714">
        <f t="shared" si="5"/>
        <v>0</v>
      </c>
      <c r="AE31" s="714">
        <f t="shared" si="5"/>
        <v>0</v>
      </c>
      <c r="AF31" s="714">
        <f t="shared" si="5"/>
        <v>0</v>
      </c>
      <c r="AG31" s="714">
        <f t="shared" si="5"/>
        <v>0</v>
      </c>
      <c r="AH31" s="714">
        <f t="shared" si="5"/>
        <v>0</v>
      </c>
      <c r="AI31" s="714">
        <f t="shared" si="5"/>
        <v>0</v>
      </c>
      <c r="AJ31" s="714">
        <f t="shared" si="5"/>
        <v>0</v>
      </c>
      <c r="AK31" s="675" t="s">
        <v>636</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637</v>
      </c>
      <c r="M32" s="685"/>
      <c r="N32" s="685"/>
      <c r="O32" s="685" t="s">
        <v>638</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0</v>
      </c>
      <c r="AE32" s="715">
        <f t="shared" si="6"/>
        <v>0</v>
      </c>
      <c r="AF32" s="715">
        <f t="shared" si="6"/>
        <v>0</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c r="A33" s="2"/>
      <c r="B33" s="390"/>
      <c r="C33" s="674"/>
      <c r="D33" s="669"/>
      <c r="E33" s="669"/>
      <c r="F33" s="669"/>
      <c r="G33" s="669"/>
      <c r="H33" s="669"/>
      <c r="I33" s="669"/>
      <c r="J33" s="670"/>
      <c r="K33" s="685"/>
      <c r="L33" s="685"/>
      <c r="M33" s="685"/>
      <c r="N33" s="685"/>
      <c r="O33" s="685" t="s">
        <v>639</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Ⅰ</v>
      </c>
      <c r="AD33" s="720"/>
      <c r="AE33" s="720"/>
      <c r="AF33" s="721"/>
      <c r="AG33" s="719" t="str">
        <f>IF(AG32&gt;0,"Ⅳ",IF(AH32&gt;0,"Ⅲ",IF(AI32&gt;0,"Ⅱa",IF(AJ32&gt;0,"Ⅱb","Ⅰ"))))</f>
        <v>Ⅰ</v>
      </c>
      <c r="AH33" s="720"/>
      <c r="AI33" s="720"/>
      <c r="AJ33" s="721"/>
      <c r="AK33" s="722"/>
      <c r="AL33" s="723"/>
      <c r="AM33" s="723"/>
      <c r="AN33" s="723"/>
      <c r="AO33" s="724"/>
      <c r="AP33" s="2"/>
      <c r="AQ33" s="31" t="s">
        <v>611</v>
      </c>
      <c r="AR33" s="31" t="s">
        <v>612</v>
      </c>
      <c r="AS33" s="287" t="s">
        <v>615</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c r="A34" s="2"/>
      <c r="B34" s="390"/>
      <c r="C34" s="674"/>
      <c r="D34" s="669"/>
      <c r="E34" s="669"/>
      <c r="F34" s="669"/>
      <c r="G34" s="669"/>
      <c r="H34" s="669"/>
      <c r="I34" s="669"/>
      <c r="J34" s="670"/>
      <c r="K34" s="685"/>
      <c r="L34" s="685" t="s">
        <v>640</v>
      </c>
      <c r="M34" s="685"/>
      <c r="N34" s="685"/>
      <c r="O34" s="685" t="s">
        <v>641</v>
      </c>
      <c r="P34" s="685"/>
      <c r="Q34" s="685"/>
      <c r="R34" s="685"/>
      <c r="S34" s="685"/>
      <c r="T34" s="685"/>
      <c r="U34" s="685"/>
      <c r="V34" s="685"/>
      <c r="W34" s="685"/>
      <c r="X34" s="685"/>
      <c r="Y34" s="445" t="s">
        <v>345</v>
      </c>
      <c r="Z34" s="445" t="s">
        <v>344</v>
      </c>
      <c r="AA34" s="725" t="s">
        <v>343</v>
      </c>
      <c r="AB34" s="725"/>
      <c r="AC34" s="445" t="s">
        <v>345</v>
      </c>
      <c r="AD34" s="445" t="s">
        <v>344</v>
      </c>
      <c r="AE34" s="725" t="s">
        <v>343</v>
      </c>
      <c r="AF34" s="725"/>
      <c r="AG34" s="445" t="s">
        <v>345</v>
      </c>
      <c r="AH34" s="445" t="s">
        <v>344</v>
      </c>
      <c r="AI34" s="725" t="s">
        <v>343</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c r="A35" s="2"/>
      <c r="B35" s="390"/>
      <c r="C35" s="674"/>
      <c r="D35" s="669"/>
      <c r="E35" s="669"/>
      <c r="F35" s="669"/>
      <c r="G35" s="669"/>
      <c r="H35" s="669"/>
      <c r="I35" s="669"/>
      <c r="J35" s="670"/>
      <c r="K35" s="685"/>
      <c r="L35" s="685"/>
      <c r="M35" s="685"/>
      <c r="N35" s="685"/>
      <c r="O35" s="685" t="s">
        <v>642</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0</v>
      </c>
      <c r="AE35" s="719">
        <f>AE32+AF32</f>
        <v>0</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0</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c r="A36" s="2"/>
      <c r="B36" s="390"/>
      <c r="C36" s="674"/>
      <c r="D36" s="669"/>
      <c r="E36" s="669"/>
      <c r="F36" s="669"/>
      <c r="G36" s="669"/>
      <c r="H36" s="669"/>
      <c r="I36" s="669"/>
      <c r="J36" s="670"/>
      <c r="K36" s="685"/>
      <c r="L36" s="685"/>
      <c r="M36" s="685"/>
      <c r="N36" s="685"/>
      <c r="O36" s="685" t="s">
        <v>643</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Ⅰ</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Ⅰ</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30" customFormat="1" ht="12" customHeight="1">
      <c r="A37" s="2"/>
      <c r="B37" s="390"/>
      <c r="C37" s="674"/>
      <c r="D37" s="669"/>
      <c r="E37" s="669"/>
      <c r="F37" s="669"/>
      <c r="G37" s="669"/>
      <c r="H37" s="669"/>
      <c r="I37" s="669"/>
      <c r="J37" s="670"/>
      <c r="K37" s="685"/>
      <c r="L37" s="685"/>
      <c r="M37" s="685"/>
      <c r="N37" s="685"/>
      <c r="O37" s="685" t="s">
        <v>644</v>
      </c>
      <c r="P37" s="685"/>
      <c r="Q37" s="685"/>
      <c r="R37" s="685"/>
      <c r="S37" s="685"/>
      <c r="T37" s="685"/>
      <c r="U37" s="685"/>
      <c r="V37" s="685"/>
      <c r="W37" s="685"/>
      <c r="X37" s="685"/>
      <c r="Y37" s="719" t="str">
        <f>IF(COUNTIF(Y36:AJ36,"Ⅳ")&gt;0,"Ⅳ",IF(COUNTIF(Y36:AJ36,"Ⅲ")&gt;0,"Ⅲ",IF(COUNTIF(Y36:AJ36,"Ⅱ")&gt;0,"Ⅱ","Ⅰ")))</f>
        <v>Ⅰ</v>
      </c>
      <c r="Z37" s="720"/>
      <c r="AA37" s="720"/>
      <c r="AB37" s="720"/>
      <c r="AC37" s="720"/>
      <c r="AD37" s="720"/>
      <c r="AE37" s="720"/>
      <c r="AF37" s="720"/>
      <c r="AG37" s="720"/>
      <c r="AH37" s="720"/>
      <c r="AI37" s="720"/>
      <c r="AJ37" s="721"/>
      <c r="AK37" s="731"/>
      <c r="AL37" s="732"/>
      <c r="AM37" s="732"/>
      <c r="AN37" s="732"/>
      <c r="AO37" s="733"/>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30" customFormat="1" ht="14.25" customHeight="1">
      <c r="A38" s="2"/>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30" customFormat="1" ht="14.25" customHeight="1">
      <c r="A39" s="2"/>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30" customFormat="1" ht="12" customHeight="1">
      <c r="A40" s="2"/>
      <c r="B40" s="390"/>
      <c r="C40" s="674"/>
      <c r="D40" s="669"/>
      <c r="E40" s="669"/>
      <c r="F40" s="669"/>
      <c r="G40" s="669"/>
      <c r="H40" s="669"/>
      <c r="I40" s="669"/>
      <c r="J40" s="670"/>
      <c r="K40" s="735" t="s">
        <v>645</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30" customFormat="1" ht="12" customHeight="1">
      <c r="A41" s="2"/>
      <c r="B41" s="390"/>
      <c r="C41" s="674"/>
      <c r="D41" s="669"/>
      <c r="E41" s="669"/>
      <c r="F41" s="669"/>
      <c r="G41" s="669"/>
      <c r="H41" s="669"/>
      <c r="I41" s="669"/>
      <c r="J41" s="670"/>
      <c r="K41" s="736" t="s">
        <v>646</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30" customFormat="1" ht="12" customHeight="1">
      <c r="A42" s="2"/>
      <c r="B42" s="390"/>
      <c r="C42" s="674"/>
      <c r="D42" s="669"/>
      <c r="E42" s="669"/>
      <c r="F42" s="669"/>
      <c r="G42" s="669"/>
      <c r="H42" s="669"/>
      <c r="I42" s="669"/>
      <c r="J42" s="670"/>
      <c r="K42" s="737" t="s">
        <v>647</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30" customFormat="1" ht="12" customHeight="1">
      <c r="A43" s="2"/>
      <c r="B43" s="390"/>
      <c r="C43" s="674"/>
      <c r="D43" s="669"/>
      <c r="E43" s="669"/>
      <c r="F43" s="669"/>
      <c r="G43" s="669"/>
      <c r="H43" s="669"/>
      <c r="I43" s="669"/>
      <c r="J43" s="670"/>
      <c r="K43" s="737" t="s">
        <v>648</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30" customFormat="1" ht="12" customHeight="1">
      <c r="A44" s="2"/>
      <c r="B44" s="390"/>
      <c r="C44" s="674"/>
      <c r="D44" s="669"/>
      <c r="E44" s="669"/>
      <c r="F44" s="669"/>
      <c r="G44" s="669"/>
      <c r="H44" s="669"/>
      <c r="I44" s="669"/>
      <c r="J44" s="670"/>
      <c r="K44" s="740" t="s">
        <v>649</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c r="B46" s="2" t="s">
        <v>650</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c r="B47" s="2" t="s">
        <v>651</v>
      </c>
    </row>
    <row r="48" spans="1:111" ht="12" customHeight="1">
      <c r="B48" s="2" t="s">
        <v>652</v>
      </c>
    </row>
    <row r="49" spans="2:2" ht="12" customHeight="1">
      <c r="B49" s="2" t="s">
        <v>653</v>
      </c>
    </row>
    <row r="50" spans="2:2" ht="12" customHeight="1">
      <c r="B50" s="2" t="s">
        <v>654</v>
      </c>
    </row>
    <row r="51" spans="2:2" ht="12" customHeight="1">
      <c r="B51" s="2" t="s">
        <v>655</v>
      </c>
    </row>
    <row r="52" spans="2:2">
      <c r="B52" s="2" t="s">
        <v>656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86" priority="4">
      <formula>$AQ11=2</formula>
    </cfRule>
  </conditionalFormatting>
  <conditionalFormatting sqref="Y11:AF30">
    <cfRule type="expression" dxfId="85" priority="3">
      <formula>$AQ11=3</formula>
    </cfRule>
  </conditionalFormatting>
  <conditionalFormatting sqref="Y11:AJ30">
    <cfRule type="expression" dxfId="84" priority="1">
      <formula>$AQ11=4</formula>
    </cfRule>
  </conditionalFormatting>
  <conditionalFormatting sqref="AC11:AJ30">
    <cfRule type="expression" dxfId="83" priority="2">
      <formula>$AQ11=1</formula>
    </cfRule>
  </conditionalFormatting>
  <dataValidations count="2">
    <dataValidation type="list" allowBlank="1" showInputMessage="1" showErrorMessage="1" sqref="N11:O30 R11:T30" xr:uid="{75F3EC9E-6B79-45DF-82A5-7EF00E70E039}">
      <formula1>INDIRECT(L11)</formula1>
    </dataValidation>
    <dataValidation type="list" allowBlank="1" showInputMessage="1" showErrorMessage="1" sqref="Y11:AB30" xr:uid="{830BFACE-58C8-41B3-85BF-94C730F2AF56}">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248EA-C1A4-4D78-AADE-99C9EAE69D48}">
  <dimension ref="A1:DG52"/>
  <sheetViews>
    <sheetView showGridLines="0" showZeros="0" view="pageBreakPreview" zoomScale="90" zoomScaleNormal="100" zoomScaleSheetLayoutView="90" workbookViewId="0">
      <selection activeCell="AY29" sqref="AY29"/>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1:111">
      <c r="AU1" s="631" t="s">
        <v>598</v>
      </c>
      <c r="AV1" s="632" t="s">
        <v>599</v>
      </c>
      <c r="AW1" s="633" t="s">
        <v>600</v>
      </c>
      <c r="AX1" s="634" t="s">
        <v>601</v>
      </c>
      <c r="AY1" s="635"/>
      <c r="AZ1" s="635"/>
      <c r="BA1" s="635"/>
      <c r="BB1" s="635"/>
      <c r="BC1" s="635"/>
      <c r="BD1" s="635"/>
      <c r="BE1" s="635"/>
      <c r="BF1" s="635"/>
      <c r="BG1" s="635"/>
      <c r="BH1" s="635"/>
      <c r="BI1" s="635"/>
      <c r="BJ1" s="635"/>
      <c r="BK1" s="635"/>
      <c r="BL1" s="635"/>
      <c r="BM1" s="635"/>
      <c r="BN1" s="635"/>
      <c r="BO1" s="635"/>
      <c r="BP1" s="635"/>
      <c r="BQ1" s="635"/>
      <c r="BR1" s="636"/>
      <c r="BS1" s="309" t="s">
        <v>602</v>
      </c>
      <c r="BT1" s="637"/>
      <c r="BU1" s="637"/>
      <c r="BV1" s="637"/>
      <c r="BW1" s="638" t="s">
        <v>603</v>
      </c>
      <c r="BX1" s="639"/>
      <c r="BY1" s="639"/>
      <c r="BZ1" s="639"/>
      <c r="CA1" s="639"/>
      <c r="CB1" s="639"/>
      <c r="CC1" s="639"/>
      <c r="CD1" s="639"/>
      <c r="CE1" s="639"/>
      <c r="CF1" s="639"/>
      <c r="CG1" s="639"/>
      <c r="CH1" s="640"/>
    </row>
    <row r="2" spans="1:111" ht="8.25" customHeight="1">
      <c r="AU2" s="631"/>
      <c r="AV2" s="641"/>
      <c r="AW2" s="642"/>
      <c r="AX2" s="643" t="s">
        <v>604</v>
      </c>
      <c r="AY2" s="118"/>
      <c r="AZ2" s="118"/>
      <c r="BA2" s="118"/>
      <c r="BB2" s="118"/>
      <c r="BC2" s="118"/>
      <c r="BD2" s="118"/>
      <c r="BE2" s="118"/>
      <c r="BF2" s="118"/>
      <c r="BG2" s="118"/>
      <c r="BH2" s="118"/>
      <c r="BI2" s="118"/>
      <c r="BJ2" s="118" t="s">
        <v>605</v>
      </c>
      <c r="BK2" s="118"/>
      <c r="BL2" s="118"/>
      <c r="BM2" s="118"/>
      <c r="BN2" s="118"/>
      <c r="BO2" s="118"/>
      <c r="BP2" s="118"/>
      <c r="BQ2" s="118"/>
      <c r="BR2" s="644"/>
      <c r="BS2" s="637"/>
      <c r="BT2" s="637"/>
      <c r="BU2" s="637"/>
      <c r="BV2" s="637"/>
      <c r="BW2" s="645" t="s">
        <v>606</v>
      </c>
      <c r="BX2" s="287"/>
      <c r="BY2" s="287"/>
      <c r="BZ2" s="287"/>
      <c r="CA2" s="118" t="s">
        <v>607</v>
      </c>
      <c r="CB2" s="118"/>
      <c r="CC2" s="118"/>
      <c r="CD2" s="118"/>
      <c r="CE2" s="118"/>
      <c r="CF2" s="118"/>
      <c r="CG2" s="118"/>
      <c r="CH2" s="644"/>
    </row>
    <row r="3" spans="1:111" ht="25.05" customHeight="1">
      <c r="B3" s="408" t="s">
        <v>608</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356</v>
      </c>
      <c r="AY3" s="118"/>
      <c r="AZ3" s="118"/>
      <c r="BA3" s="118"/>
      <c r="BB3" s="118" t="s">
        <v>342</v>
      </c>
      <c r="BC3" s="118"/>
      <c r="BD3" s="118"/>
      <c r="BE3" s="118"/>
      <c r="BF3" s="118" t="s">
        <v>353</v>
      </c>
      <c r="BG3" s="118"/>
      <c r="BH3" s="118"/>
      <c r="BI3" s="118"/>
      <c r="BJ3" s="287" t="s">
        <v>356</v>
      </c>
      <c r="BK3" s="287"/>
      <c r="BL3" s="287"/>
      <c r="BM3" s="287" t="s">
        <v>342</v>
      </c>
      <c r="BN3" s="287"/>
      <c r="BO3" s="287"/>
      <c r="BP3" s="287" t="s">
        <v>353</v>
      </c>
      <c r="BQ3" s="287"/>
      <c r="BR3" s="648"/>
      <c r="BS3" s="309" t="s">
        <v>356</v>
      </c>
      <c r="BT3" s="309" t="s">
        <v>342</v>
      </c>
      <c r="BU3" s="309" t="s">
        <v>353</v>
      </c>
      <c r="BV3" s="309" t="s">
        <v>609</v>
      </c>
      <c r="BW3" s="643" t="s">
        <v>610</v>
      </c>
      <c r="BX3" s="118"/>
      <c r="BY3" s="118"/>
      <c r="BZ3" s="118"/>
      <c r="CA3" s="118" t="s">
        <v>342</v>
      </c>
      <c r="CB3" s="118"/>
      <c r="CC3" s="118"/>
      <c r="CD3" s="118"/>
      <c r="CE3" s="118" t="s">
        <v>353</v>
      </c>
      <c r="CF3" s="118"/>
      <c r="CG3" s="118"/>
      <c r="CH3" s="644"/>
    </row>
    <row r="4" spans="1:111" ht="18" customHeight="1">
      <c r="B4" s="266" t="s">
        <v>8</v>
      </c>
      <c r="C4" s="266"/>
      <c r="D4" s="604"/>
      <c r="E4" s="115" t="s">
        <v>292</v>
      </c>
      <c r="F4" s="116"/>
      <c r="G4" s="116"/>
      <c r="H4" s="116"/>
      <c r="I4" s="116"/>
      <c r="J4" s="117"/>
      <c r="K4" s="141" t="s">
        <v>9</v>
      </c>
      <c r="L4" s="287"/>
      <c r="M4" s="287"/>
      <c r="N4" s="288" t="s">
        <v>294</v>
      </c>
      <c r="O4" s="288"/>
      <c r="P4" s="288"/>
      <c r="Q4" s="288"/>
      <c r="R4" s="288"/>
      <c r="S4" s="288"/>
      <c r="T4" s="118" t="s">
        <v>374</v>
      </c>
      <c r="U4" s="118"/>
      <c r="V4" s="118"/>
      <c r="W4" s="118"/>
      <c r="X4" s="118"/>
      <c r="Y4" s="109" t="s">
        <v>310</v>
      </c>
      <c r="Z4" s="109"/>
      <c r="AA4" s="109"/>
      <c r="AB4" s="109"/>
      <c r="AC4" s="109"/>
      <c r="AD4" s="109"/>
      <c r="AE4" s="109"/>
      <c r="AF4" s="109"/>
      <c r="AG4" s="91" t="s">
        <v>375</v>
      </c>
      <c r="AH4" s="92"/>
      <c r="AI4" s="92"/>
      <c r="AJ4" s="93"/>
      <c r="AK4" s="606">
        <v>44861</v>
      </c>
      <c r="AL4" s="649"/>
      <c r="AM4" s="649"/>
      <c r="AN4" s="649"/>
      <c r="AO4" s="650"/>
      <c r="AQ4" s="651"/>
      <c r="AU4" s="631"/>
      <c r="AV4" s="641"/>
      <c r="AW4" s="642"/>
      <c r="AX4" s="652" t="s">
        <v>611</v>
      </c>
      <c r="AY4" s="653" t="s">
        <v>612</v>
      </c>
      <c r="AZ4" s="653" t="s">
        <v>613</v>
      </c>
      <c r="BA4" s="654" t="s">
        <v>614</v>
      </c>
      <c r="BB4" s="655" t="s">
        <v>611</v>
      </c>
      <c r="BC4" s="653" t="s">
        <v>612</v>
      </c>
      <c r="BD4" s="653" t="s">
        <v>613</v>
      </c>
      <c r="BE4" s="654" t="s">
        <v>614</v>
      </c>
      <c r="BF4" s="655" t="s">
        <v>611</v>
      </c>
      <c r="BG4" s="653" t="s">
        <v>612</v>
      </c>
      <c r="BH4" s="653" t="s">
        <v>613</v>
      </c>
      <c r="BI4" s="654" t="s">
        <v>614</v>
      </c>
      <c r="BJ4" s="655" t="s">
        <v>611</v>
      </c>
      <c r="BK4" s="653" t="s">
        <v>612</v>
      </c>
      <c r="BL4" s="654" t="s">
        <v>615</v>
      </c>
      <c r="BM4" s="655" t="s">
        <v>611</v>
      </c>
      <c r="BN4" s="653" t="s">
        <v>612</v>
      </c>
      <c r="BO4" s="654" t="s">
        <v>615</v>
      </c>
      <c r="BP4" s="655" t="s">
        <v>611</v>
      </c>
      <c r="BQ4" s="653" t="s">
        <v>612</v>
      </c>
      <c r="BR4" s="656" t="s">
        <v>615</v>
      </c>
      <c r="BS4" s="637"/>
      <c r="BT4" s="637"/>
      <c r="BU4" s="637"/>
      <c r="BV4" s="637"/>
      <c r="BW4" s="652" t="s">
        <v>611</v>
      </c>
      <c r="BX4" s="653" t="s">
        <v>612</v>
      </c>
      <c r="BY4" s="653" t="s">
        <v>613</v>
      </c>
      <c r="BZ4" s="654" t="s">
        <v>614</v>
      </c>
      <c r="CA4" s="655" t="s">
        <v>611</v>
      </c>
      <c r="CB4" s="653" t="s">
        <v>612</v>
      </c>
      <c r="CC4" s="653" t="s">
        <v>613</v>
      </c>
      <c r="CD4" s="654" t="s">
        <v>614</v>
      </c>
      <c r="CE4" s="655" t="s">
        <v>611</v>
      </c>
      <c r="CF4" s="653" t="s">
        <v>612</v>
      </c>
      <c r="CG4" s="653" t="s">
        <v>613</v>
      </c>
      <c r="CH4" s="656" t="s">
        <v>614</v>
      </c>
    </row>
    <row r="5" spans="1:111" ht="18" customHeight="1">
      <c r="B5" s="274" t="s">
        <v>0</v>
      </c>
      <c r="C5" s="274"/>
      <c r="D5" s="609"/>
      <c r="E5" s="119" t="s">
        <v>293</v>
      </c>
      <c r="F5" s="120"/>
      <c r="G5" s="120"/>
      <c r="H5" s="120"/>
      <c r="I5" s="120"/>
      <c r="J5" s="130"/>
      <c r="K5" s="413" t="s">
        <v>1</v>
      </c>
      <c r="L5" s="309"/>
      <c r="M5" s="309"/>
      <c r="N5" s="288" t="s">
        <v>295</v>
      </c>
      <c r="O5" s="288"/>
      <c r="P5" s="288"/>
      <c r="Q5" s="288"/>
      <c r="R5" s="288"/>
      <c r="S5" s="288"/>
      <c r="T5" s="118" t="s">
        <v>376</v>
      </c>
      <c r="U5" s="118"/>
      <c r="V5" s="118"/>
      <c r="W5" s="118"/>
      <c r="X5" s="118"/>
      <c r="Y5" s="109" t="s">
        <v>334</v>
      </c>
      <c r="Z5" s="109"/>
      <c r="AA5" s="109"/>
      <c r="AB5" s="109"/>
      <c r="AC5" s="109"/>
      <c r="AD5" s="109"/>
      <c r="AE5" s="109"/>
      <c r="AF5" s="109"/>
      <c r="AG5" s="578"/>
      <c r="AH5" s="611"/>
      <c r="AI5" s="611"/>
      <c r="AJ5" s="579"/>
      <c r="AK5" s="657"/>
      <c r="AL5" s="658"/>
      <c r="AM5" s="658"/>
      <c r="AN5" s="658"/>
      <c r="AO5" s="659"/>
      <c r="AQ5" s="651" t="s">
        <v>616</v>
      </c>
      <c r="AU5" s="631"/>
      <c r="AV5" s="660">
        <f>N7</f>
        <v>14</v>
      </c>
      <c r="AW5" s="661">
        <f>R7</f>
        <v>10.4</v>
      </c>
      <c r="AX5" s="662">
        <f>+Y32</f>
        <v>0</v>
      </c>
      <c r="AY5" s="662">
        <f>+Z32</f>
        <v>0</v>
      </c>
      <c r="AZ5" s="662">
        <f>+AA32</f>
        <v>0</v>
      </c>
      <c r="BA5" s="662">
        <f t="shared" ref="BA5" si="0">+AB32</f>
        <v>1</v>
      </c>
      <c r="BB5" s="662">
        <f>+AC32</f>
        <v>0</v>
      </c>
      <c r="BC5" s="662">
        <f t="shared" ref="BC5:BI5" si="1">+AD32</f>
        <v>0</v>
      </c>
      <c r="BD5" s="662">
        <f t="shared" si="1"/>
        <v>0</v>
      </c>
      <c r="BE5" s="662">
        <f t="shared" si="1"/>
        <v>0</v>
      </c>
      <c r="BF5" s="662">
        <f t="shared" si="1"/>
        <v>0</v>
      </c>
      <c r="BG5" s="662">
        <f t="shared" si="1"/>
        <v>0</v>
      </c>
      <c r="BH5" s="662">
        <f t="shared" si="1"/>
        <v>0</v>
      </c>
      <c r="BI5" s="662">
        <f t="shared" si="1"/>
        <v>0</v>
      </c>
      <c r="BJ5" s="662">
        <f>IF(Y35="",0,Y35)</f>
        <v>0</v>
      </c>
      <c r="BK5" s="662">
        <f>IF(Z35="",0,Z35)</f>
        <v>0</v>
      </c>
      <c r="BL5" s="662">
        <f>IF(AA35="",0,AA35)</f>
        <v>1</v>
      </c>
      <c r="BM5" s="662">
        <f>+AC35</f>
        <v>0</v>
      </c>
      <c r="BN5" s="662">
        <f t="shared" ref="BN5:BO5" si="2">+AD35</f>
        <v>0</v>
      </c>
      <c r="BO5" s="662">
        <f t="shared" si="2"/>
        <v>0</v>
      </c>
      <c r="BP5" s="662">
        <f>+AG35</f>
        <v>0</v>
      </c>
      <c r="BQ5" s="662">
        <f>+AH35</f>
        <v>0</v>
      </c>
      <c r="BR5" s="662">
        <f>+AI35</f>
        <v>0</v>
      </c>
      <c r="BS5" s="651" t="str">
        <f>+Y36</f>
        <v>Ⅱ</v>
      </c>
      <c r="BT5" s="651" t="str">
        <f>+AC36</f>
        <v>Ⅰ</v>
      </c>
      <c r="BU5" s="651" t="str">
        <f>+AG36</f>
        <v>Ⅰ</v>
      </c>
      <c r="BV5" s="651" t="str">
        <f>+Y37</f>
        <v>Ⅱ</v>
      </c>
      <c r="BW5" s="663" t="str">
        <f>IF(Y32&gt;0,R7,"")</f>
        <v/>
      </c>
      <c r="BX5" s="664" t="str">
        <f>IF(Z32&gt;0,"",IF(AA32&gt;0,R7,""))</f>
        <v/>
      </c>
      <c r="BY5" s="664" t="str">
        <f>IF(Y32+Z32&gt;0,"",IF(AA32&gt;0,R7,""))</f>
        <v/>
      </c>
      <c r="BZ5" s="664">
        <f>IF(Y32+Z32+AA32&gt;0,"",IF(AB32&gt;0,R7,""))</f>
        <v>10.4</v>
      </c>
      <c r="CA5" s="665">
        <f t="shared" ref="CA5:CH5" si="3">+AC31</f>
        <v>0</v>
      </c>
      <c r="CB5" s="665">
        <f t="shared" si="3"/>
        <v>0</v>
      </c>
      <c r="CC5" s="665">
        <f t="shared" si="3"/>
        <v>0</v>
      </c>
      <c r="CD5" s="665">
        <f t="shared" si="3"/>
        <v>0</v>
      </c>
      <c r="CE5" s="665">
        <f t="shared" si="3"/>
        <v>0</v>
      </c>
      <c r="CF5" s="665">
        <f t="shared" si="3"/>
        <v>0</v>
      </c>
      <c r="CG5" s="665">
        <f t="shared" si="3"/>
        <v>0</v>
      </c>
      <c r="CH5" s="665">
        <f t="shared" si="3"/>
        <v>0</v>
      </c>
    </row>
    <row r="6" spans="1:111" ht="12" customHeight="1">
      <c r="B6" s="666" t="s">
        <v>617</v>
      </c>
      <c r="C6" s="667"/>
      <c r="D6" s="668"/>
      <c r="E6" s="669"/>
      <c r="F6" s="669"/>
      <c r="G6" s="669"/>
      <c r="H6" s="669"/>
      <c r="I6" s="669"/>
      <c r="J6" s="670"/>
      <c r="K6" s="671" t="s">
        <v>618</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1:111" ht="12" customHeight="1">
      <c r="B7" s="390"/>
      <c r="C7" s="674"/>
      <c r="D7" s="669"/>
      <c r="E7" s="669"/>
      <c r="F7" s="669"/>
      <c r="G7" s="669"/>
      <c r="H7" s="669"/>
      <c r="I7" s="669"/>
      <c r="J7" s="670"/>
      <c r="K7" s="675" t="s">
        <v>619</v>
      </c>
      <c r="L7" s="676"/>
      <c r="M7" s="677"/>
      <c r="N7" s="678">
        <v>14</v>
      </c>
      <c r="O7" s="679"/>
      <c r="P7" s="675" t="s">
        <v>620</v>
      </c>
      <c r="Q7" s="677"/>
      <c r="R7" s="680">
        <v>10.4</v>
      </c>
      <c r="S7" s="681"/>
      <c r="T7" s="682"/>
      <c r="U7" s="683" t="s">
        <v>621</v>
      </c>
      <c r="V7" s="684"/>
      <c r="W7" s="683" t="s">
        <v>622</v>
      </c>
      <c r="X7" s="684"/>
      <c r="Y7" s="677" t="s">
        <v>623</v>
      </c>
      <c r="Z7" s="685"/>
      <c r="AA7" s="685"/>
      <c r="AB7" s="685"/>
      <c r="AC7" s="683" t="s">
        <v>624</v>
      </c>
      <c r="AD7" s="686"/>
      <c r="AE7" s="686"/>
      <c r="AF7" s="686"/>
      <c r="AG7" s="686"/>
      <c r="AH7" s="686"/>
      <c r="AI7" s="686"/>
      <c r="AJ7" s="684"/>
      <c r="AK7" s="683" t="s">
        <v>625</v>
      </c>
      <c r="AL7" s="686"/>
      <c r="AM7" s="686"/>
      <c r="AN7" s="687"/>
      <c r="AO7" s="688"/>
      <c r="AP7" s="2"/>
      <c r="AW7" s="689"/>
    </row>
    <row r="8" spans="1:111" ht="12" customHeight="1">
      <c r="B8" s="390"/>
      <c r="C8" s="674"/>
      <c r="D8" s="669"/>
      <c r="E8" s="669"/>
      <c r="F8" s="669"/>
      <c r="G8" s="669"/>
      <c r="H8" s="669"/>
      <c r="I8" s="669"/>
      <c r="J8" s="670"/>
      <c r="K8" s="685" t="s">
        <v>626</v>
      </c>
      <c r="L8" s="685" t="s">
        <v>387</v>
      </c>
      <c r="M8" s="685"/>
      <c r="N8" s="685" t="s">
        <v>388</v>
      </c>
      <c r="O8" s="685"/>
      <c r="P8" s="685" t="s">
        <v>627</v>
      </c>
      <c r="Q8" s="685"/>
      <c r="R8" s="685" t="s">
        <v>499</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1:111" s="630" customFormat="1" ht="12" customHeight="1">
      <c r="A9" s="2"/>
      <c r="B9" s="390"/>
      <c r="C9" s="674"/>
      <c r="D9" s="669"/>
      <c r="E9" s="669"/>
      <c r="F9" s="669"/>
      <c r="G9" s="669"/>
      <c r="H9" s="669"/>
      <c r="I9" s="669"/>
      <c r="J9" s="670"/>
      <c r="K9" s="685"/>
      <c r="L9" s="685"/>
      <c r="M9" s="685"/>
      <c r="N9" s="685"/>
      <c r="O9" s="685"/>
      <c r="P9" s="685"/>
      <c r="Q9" s="685"/>
      <c r="R9" s="685"/>
      <c r="S9" s="685"/>
      <c r="T9" s="685"/>
      <c r="U9" s="690"/>
      <c r="V9" s="691"/>
      <c r="W9" s="690"/>
      <c r="X9" s="691"/>
      <c r="Y9" s="677" t="s">
        <v>628</v>
      </c>
      <c r="Z9" s="685"/>
      <c r="AA9" s="685"/>
      <c r="AB9" s="685"/>
      <c r="AC9" s="685" t="s">
        <v>629</v>
      </c>
      <c r="AD9" s="685"/>
      <c r="AE9" s="685"/>
      <c r="AF9" s="685"/>
      <c r="AG9" s="685" t="s">
        <v>630</v>
      </c>
      <c r="AH9" s="685"/>
      <c r="AI9" s="685"/>
      <c r="AJ9" s="685"/>
      <c r="AK9" s="690"/>
      <c r="AL9" s="695"/>
      <c r="AM9" s="695"/>
      <c r="AN9" s="696"/>
      <c r="AO9" s="697"/>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30" customFormat="1" ht="12" customHeight="1">
      <c r="A10" s="2"/>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345</v>
      </c>
      <c r="Z10" s="699" t="s">
        <v>344</v>
      </c>
      <c r="AA10" s="699" t="s">
        <v>631</v>
      </c>
      <c r="AB10" s="699" t="s">
        <v>632</v>
      </c>
      <c r="AC10" s="699" t="s">
        <v>345</v>
      </c>
      <c r="AD10" s="699" t="s">
        <v>344</v>
      </c>
      <c r="AE10" s="699" t="s">
        <v>631</v>
      </c>
      <c r="AF10" s="699" t="s">
        <v>632</v>
      </c>
      <c r="AG10" s="699" t="s">
        <v>345</v>
      </c>
      <c r="AH10" s="699" t="s">
        <v>344</v>
      </c>
      <c r="AI10" s="699" t="s">
        <v>631</v>
      </c>
      <c r="AJ10" s="699" t="s">
        <v>632</v>
      </c>
      <c r="AK10" s="692"/>
      <c r="AL10" s="693"/>
      <c r="AM10" s="693"/>
      <c r="AN10" s="700"/>
      <c r="AO10" s="701"/>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30" customFormat="1" ht="12" customHeight="1">
      <c r="A11" s="2"/>
      <c r="B11" s="390"/>
      <c r="C11" s="674"/>
      <c r="D11" s="669"/>
      <c r="E11" s="669"/>
      <c r="F11" s="669"/>
      <c r="G11" s="669"/>
      <c r="H11" s="669"/>
      <c r="I11" s="669"/>
      <c r="J11" s="670"/>
      <c r="K11" s="702">
        <v>1</v>
      </c>
      <c r="L11" s="703" t="s">
        <v>402</v>
      </c>
      <c r="M11" s="704"/>
      <c r="N11" s="703" t="s">
        <v>424</v>
      </c>
      <c r="O11" s="704"/>
      <c r="P11" s="703" t="s">
        <v>425</v>
      </c>
      <c r="Q11" s="704"/>
      <c r="R11" s="705" t="s">
        <v>426</v>
      </c>
      <c r="S11" s="705"/>
      <c r="T11" s="705"/>
      <c r="U11" s="703" t="s">
        <v>318</v>
      </c>
      <c r="V11" s="704"/>
      <c r="W11" s="703" t="s">
        <v>291</v>
      </c>
      <c r="X11" s="706"/>
      <c r="Y11" s="707"/>
      <c r="Z11" s="707"/>
      <c r="AA11" s="707"/>
      <c r="AB11" s="707" t="s">
        <v>658</v>
      </c>
      <c r="AC11" s="708"/>
      <c r="AD11" s="708"/>
      <c r="AE11" s="708"/>
      <c r="AF11" s="708"/>
      <c r="AG11" s="708"/>
      <c r="AH11" s="708"/>
      <c r="AI11" s="708"/>
      <c r="AJ11" s="708"/>
      <c r="AK11" s="709" t="s">
        <v>665</v>
      </c>
      <c r="AL11" s="710"/>
      <c r="AM11" s="710"/>
      <c r="AN11" s="711"/>
      <c r="AO11" s="712"/>
      <c r="AP11" s="2"/>
      <c r="AQ11" s="713">
        <f>IF(P11="外力",1,IF(P11="材質劣化",2,IF(P11="漏水",3,4)))</f>
        <v>1</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30" customFormat="1" ht="12" customHeight="1">
      <c r="A12" s="2"/>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4">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30" customFormat="1" ht="12" customHeight="1">
      <c r="A13" s="2"/>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4"/>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30" customFormat="1" ht="12" customHeight="1">
      <c r="A14" s="2"/>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30" customFormat="1" ht="12" customHeight="1">
      <c r="A15" s="2"/>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30" customFormat="1" ht="12" customHeight="1">
      <c r="A16" s="2"/>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30" customFormat="1" ht="12" customHeight="1">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633</v>
      </c>
      <c r="L31" s="685" t="s">
        <v>634</v>
      </c>
      <c r="M31" s="685"/>
      <c r="N31" s="685"/>
      <c r="O31" s="685"/>
      <c r="P31" s="685"/>
      <c r="Q31" s="685"/>
      <c r="R31" s="685"/>
      <c r="S31" s="685"/>
      <c r="T31" s="685"/>
      <c r="U31" s="685"/>
      <c r="V31" s="685"/>
      <c r="W31" s="685"/>
      <c r="X31" s="685"/>
      <c r="Y31" s="675" t="s">
        <v>635</v>
      </c>
      <c r="Z31" s="676"/>
      <c r="AA31" s="676"/>
      <c r="AB31" s="677"/>
      <c r="AC31" s="714">
        <f t="shared" ref="AC31:AJ31" si="5">SUM(AC11:AC30)</f>
        <v>0</v>
      </c>
      <c r="AD31" s="714">
        <f t="shared" si="5"/>
        <v>0</v>
      </c>
      <c r="AE31" s="714">
        <f t="shared" si="5"/>
        <v>0</v>
      </c>
      <c r="AF31" s="714">
        <f t="shared" si="5"/>
        <v>0</v>
      </c>
      <c r="AG31" s="714">
        <f t="shared" si="5"/>
        <v>0</v>
      </c>
      <c r="AH31" s="714">
        <f t="shared" si="5"/>
        <v>0</v>
      </c>
      <c r="AI31" s="714">
        <f t="shared" si="5"/>
        <v>0</v>
      </c>
      <c r="AJ31" s="714">
        <f t="shared" si="5"/>
        <v>0</v>
      </c>
      <c r="AK31" s="675" t="s">
        <v>636</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637</v>
      </c>
      <c r="M32" s="685"/>
      <c r="N32" s="685"/>
      <c r="O32" s="685" t="s">
        <v>638</v>
      </c>
      <c r="P32" s="685"/>
      <c r="Q32" s="685"/>
      <c r="R32" s="685"/>
      <c r="S32" s="685"/>
      <c r="T32" s="685"/>
      <c r="U32" s="685"/>
      <c r="V32" s="685"/>
      <c r="W32" s="685"/>
      <c r="X32" s="685"/>
      <c r="Y32" s="715">
        <f>COUNTIF(Y11:Y30,"〇")</f>
        <v>0</v>
      </c>
      <c r="Z32" s="715">
        <f>COUNTIF(Z11:Z30,"〇")</f>
        <v>0</v>
      </c>
      <c r="AA32" s="715">
        <f>COUNTIF(AA11:AA30,"〇")</f>
        <v>0</v>
      </c>
      <c r="AB32" s="715">
        <f>COUNTIF(AB11:AB30,"〇")</f>
        <v>1</v>
      </c>
      <c r="AC32" s="715">
        <f t="shared" ref="AC32:AJ32" si="6">COUNT(AC11:AC30)</f>
        <v>0</v>
      </c>
      <c r="AD32" s="715">
        <f t="shared" si="6"/>
        <v>0</v>
      </c>
      <c r="AE32" s="715">
        <f t="shared" si="6"/>
        <v>0</v>
      </c>
      <c r="AF32" s="715">
        <f t="shared" si="6"/>
        <v>0</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c r="A33" s="2"/>
      <c r="B33" s="390"/>
      <c r="C33" s="674"/>
      <c r="D33" s="669"/>
      <c r="E33" s="669"/>
      <c r="F33" s="669"/>
      <c r="G33" s="669"/>
      <c r="H33" s="669"/>
      <c r="I33" s="669"/>
      <c r="J33" s="670"/>
      <c r="K33" s="685"/>
      <c r="L33" s="685"/>
      <c r="M33" s="685"/>
      <c r="N33" s="685"/>
      <c r="O33" s="685" t="s">
        <v>639</v>
      </c>
      <c r="P33" s="685"/>
      <c r="Q33" s="685"/>
      <c r="R33" s="685"/>
      <c r="S33" s="685"/>
      <c r="T33" s="685"/>
      <c r="U33" s="685"/>
      <c r="V33" s="685"/>
      <c r="W33" s="685"/>
      <c r="X33" s="685"/>
      <c r="Y33" s="719" t="str">
        <f>IF(Y32&gt;0,"Ⅳ",IF(Z32&gt;0,"Ⅲ",IF(AA32&gt;0,"Ⅱa",IF(AB32&gt;0,"Ⅱb","Ⅰ"))))</f>
        <v>Ⅱb</v>
      </c>
      <c r="Z33" s="720"/>
      <c r="AA33" s="720"/>
      <c r="AB33" s="721"/>
      <c r="AC33" s="719" t="str">
        <f>IF(AC32&gt;0,"Ⅳ",IF(AD32&gt;0,"Ⅲ",IF(AE32&gt;0,"Ⅱa",IF(AF32&gt;0,"Ⅱb","Ⅰ"))))</f>
        <v>Ⅰ</v>
      </c>
      <c r="AD33" s="720"/>
      <c r="AE33" s="720"/>
      <c r="AF33" s="721"/>
      <c r="AG33" s="719" t="str">
        <f>IF(AG32&gt;0,"Ⅳ",IF(AH32&gt;0,"Ⅲ",IF(AI32&gt;0,"Ⅱa",IF(AJ32&gt;0,"Ⅱb","Ⅰ"))))</f>
        <v>Ⅰ</v>
      </c>
      <c r="AH33" s="720"/>
      <c r="AI33" s="720"/>
      <c r="AJ33" s="721"/>
      <c r="AK33" s="722"/>
      <c r="AL33" s="723"/>
      <c r="AM33" s="723"/>
      <c r="AN33" s="723"/>
      <c r="AO33" s="724"/>
      <c r="AP33" s="2"/>
      <c r="AQ33" s="31" t="s">
        <v>611</v>
      </c>
      <c r="AR33" s="31" t="s">
        <v>612</v>
      </c>
      <c r="AS33" s="287" t="s">
        <v>615</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c r="A34" s="2"/>
      <c r="B34" s="390"/>
      <c r="C34" s="674"/>
      <c r="D34" s="669"/>
      <c r="E34" s="669"/>
      <c r="F34" s="669"/>
      <c r="G34" s="669"/>
      <c r="H34" s="669"/>
      <c r="I34" s="669"/>
      <c r="J34" s="670"/>
      <c r="K34" s="685"/>
      <c r="L34" s="685" t="s">
        <v>640</v>
      </c>
      <c r="M34" s="685"/>
      <c r="N34" s="685"/>
      <c r="O34" s="685" t="s">
        <v>641</v>
      </c>
      <c r="P34" s="685"/>
      <c r="Q34" s="685"/>
      <c r="R34" s="685"/>
      <c r="S34" s="685"/>
      <c r="T34" s="685"/>
      <c r="U34" s="685"/>
      <c r="V34" s="685"/>
      <c r="W34" s="685"/>
      <c r="X34" s="685"/>
      <c r="Y34" s="445" t="s">
        <v>345</v>
      </c>
      <c r="Z34" s="445" t="s">
        <v>344</v>
      </c>
      <c r="AA34" s="725" t="s">
        <v>343</v>
      </c>
      <c r="AB34" s="725"/>
      <c r="AC34" s="445" t="s">
        <v>345</v>
      </c>
      <c r="AD34" s="445" t="s">
        <v>344</v>
      </c>
      <c r="AE34" s="725" t="s">
        <v>343</v>
      </c>
      <c r="AF34" s="725"/>
      <c r="AG34" s="445" t="s">
        <v>345</v>
      </c>
      <c r="AH34" s="445" t="s">
        <v>344</v>
      </c>
      <c r="AI34" s="725" t="s">
        <v>343</v>
      </c>
      <c r="AJ34" s="725"/>
      <c r="AK34" s="722"/>
      <c r="AL34" s="723"/>
      <c r="AM34" s="723"/>
      <c r="AN34" s="723"/>
      <c r="AO34" s="724"/>
      <c r="AP34" s="2"/>
      <c r="AQ34" s="726">
        <f>+Y32+Z32</f>
        <v>0</v>
      </c>
      <c r="AR34" s="727"/>
      <c r="AS34" s="726">
        <f>+AA32+AB32</f>
        <v>1</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c r="A35" s="2"/>
      <c r="B35" s="390"/>
      <c r="C35" s="674"/>
      <c r="D35" s="669"/>
      <c r="E35" s="669"/>
      <c r="F35" s="669"/>
      <c r="G35" s="669"/>
      <c r="H35" s="669"/>
      <c r="I35" s="669"/>
      <c r="J35" s="670"/>
      <c r="K35" s="685"/>
      <c r="L35" s="685"/>
      <c r="M35" s="685"/>
      <c r="N35" s="685"/>
      <c r="O35" s="685" t="s">
        <v>642</v>
      </c>
      <c r="P35" s="685"/>
      <c r="Q35" s="685"/>
      <c r="R35" s="685"/>
      <c r="S35" s="685"/>
      <c r="T35" s="685"/>
      <c r="U35" s="685"/>
      <c r="V35" s="685"/>
      <c r="W35" s="685"/>
      <c r="X35" s="685"/>
      <c r="Y35" s="715" t="str">
        <f>IF(Y32=0,"",1)</f>
        <v/>
      </c>
      <c r="Z35" s="715" t="str">
        <f>IF(Y32=1,"",IF(Z32&gt;0,1,""))</f>
        <v/>
      </c>
      <c r="AA35" s="719">
        <f>IF(AQ34&gt;=1,"",IF(AS34&gt;0,1,""))</f>
        <v>1</v>
      </c>
      <c r="AB35" s="721"/>
      <c r="AC35" s="715">
        <f>+AC32</f>
        <v>0</v>
      </c>
      <c r="AD35" s="715">
        <f>AD32</f>
        <v>0</v>
      </c>
      <c r="AE35" s="719">
        <f>AE32+AF32</f>
        <v>0</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1</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c r="A36" s="2"/>
      <c r="B36" s="390"/>
      <c r="C36" s="674"/>
      <c r="D36" s="669"/>
      <c r="E36" s="669"/>
      <c r="F36" s="669"/>
      <c r="G36" s="669"/>
      <c r="H36" s="669"/>
      <c r="I36" s="669"/>
      <c r="J36" s="670"/>
      <c r="K36" s="685"/>
      <c r="L36" s="685"/>
      <c r="M36" s="685"/>
      <c r="N36" s="685"/>
      <c r="O36" s="685" t="s">
        <v>643</v>
      </c>
      <c r="P36" s="685"/>
      <c r="Q36" s="685"/>
      <c r="R36" s="685"/>
      <c r="S36" s="685"/>
      <c r="T36" s="685"/>
      <c r="U36" s="685"/>
      <c r="V36" s="685"/>
      <c r="W36" s="685"/>
      <c r="X36" s="685"/>
      <c r="Y36" s="719" t="str">
        <f>IF(Y35&lt;&gt;"","Ⅳ",IF(Z35&lt;&gt;"","Ⅲ",IF(AA35&lt;&gt;"","Ⅱ","Ⅰ")))</f>
        <v>Ⅱ</v>
      </c>
      <c r="Z36" s="720"/>
      <c r="AA36" s="720"/>
      <c r="AB36" s="721"/>
      <c r="AC36" s="719" t="str">
        <f>IF(AC35&gt;=1,"Ⅳ",IF(AD35&gt;=1,"Ⅲ",IF(AE35&gt;=1,"Ⅱ","Ⅰ")))</f>
        <v>Ⅰ</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Ⅱ</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30" customFormat="1" ht="12" customHeight="1">
      <c r="A37" s="2"/>
      <c r="B37" s="390"/>
      <c r="C37" s="674"/>
      <c r="D37" s="669"/>
      <c r="E37" s="669"/>
      <c r="F37" s="669"/>
      <c r="G37" s="669"/>
      <c r="H37" s="669"/>
      <c r="I37" s="669"/>
      <c r="J37" s="670"/>
      <c r="K37" s="685"/>
      <c r="L37" s="685"/>
      <c r="M37" s="685"/>
      <c r="N37" s="685"/>
      <c r="O37" s="685" t="s">
        <v>644</v>
      </c>
      <c r="P37" s="685"/>
      <c r="Q37" s="685"/>
      <c r="R37" s="685"/>
      <c r="S37" s="685"/>
      <c r="T37" s="685"/>
      <c r="U37" s="685"/>
      <c r="V37" s="685"/>
      <c r="W37" s="685"/>
      <c r="X37" s="685"/>
      <c r="Y37" s="719" t="str">
        <f>IF(COUNTIF(Y36:AJ36,"Ⅳ")&gt;0,"Ⅳ",IF(COUNTIF(Y36:AJ36,"Ⅲ")&gt;0,"Ⅲ",IF(COUNTIF(Y36:AJ36,"Ⅱ")&gt;0,"Ⅱ","Ⅰ")))</f>
        <v>Ⅱ</v>
      </c>
      <c r="Z37" s="720"/>
      <c r="AA37" s="720"/>
      <c r="AB37" s="720"/>
      <c r="AC37" s="720"/>
      <c r="AD37" s="720"/>
      <c r="AE37" s="720"/>
      <c r="AF37" s="720"/>
      <c r="AG37" s="720"/>
      <c r="AH37" s="720"/>
      <c r="AI37" s="720"/>
      <c r="AJ37" s="721"/>
      <c r="AK37" s="731"/>
      <c r="AL37" s="732"/>
      <c r="AM37" s="732"/>
      <c r="AN37" s="732"/>
      <c r="AO37" s="733"/>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30" customFormat="1" ht="14.25" customHeight="1">
      <c r="A38" s="2"/>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30" customFormat="1" ht="14.25" customHeight="1">
      <c r="A39" s="2"/>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30" customFormat="1" ht="12" customHeight="1">
      <c r="A40" s="2"/>
      <c r="B40" s="390"/>
      <c r="C40" s="674"/>
      <c r="D40" s="669"/>
      <c r="E40" s="669"/>
      <c r="F40" s="669"/>
      <c r="G40" s="669"/>
      <c r="H40" s="669"/>
      <c r="I40" s="669"/>
      <c r="J40" s="670"/>
      <c r="K40" s="735" t="s">
        <v>645</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390"/>
      <c r="C41" s="674"/>
      <c r="D41" s="669"/>
      <c r="E41" s="669"/>
      <c r="F41" s="669"/>
      <c r="G41" s="669"/>
      <c r="H41" s="669"/>
      <c r="I41" s="669"/>
      <c r="J41" s="670"/>
      <c r="K41" s="736" t="s">
        <v>646</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1:111" ht="12" customHeight="1">
      <c r="B42" s="390"/>
      <c r="C42" s="674"/>
      <c r="D42" s="669"/>
      <c r="E42" s="669"/>
      <c r="F42" s="669"/>
      <c r="G42" s="669"/>
      <c r="H42" s="669"/>
      <c r="I42" s="669"/>
      <c r="J42" s="670"/>
      <c r="K42" s="737" t="s">
        <v>647</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1:111" ht="12" customHeight="1">
      <c r="B43" s="390"/>
      <c r="C43" s="674"/>
      <c r="D43" s="669"/>
      <c r="E43" s="669"/>
      <c r="F43" s="669"/>
      <c r="G43" s="669"/>
      <c r="H43" s="669"/>
      <c r="I43" s="669"/>
      <c r="J43" s="670"/>
      <c r="K43" s="737" t="s">
        <v>648</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1:111" ht="12" customHeight="1">
      <c r="B44" s="390"/>
      <c r="C44" s="674"/>
      <c r="D44" s="669"/>
      <c r="E44" s="669"/>
      <c r="F44" s="669"/>
      <c r="G44" s="669"/>
      <c r="H44" s="669"/>
      <c r="I44" s="669"/>
      <c r="J44" s="670"/>
      <c r="K44" s="740" t="s">
        <v>649</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1:111"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c r="B46" s="2" t="s">
        <v>650</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c r="B47" s="2" t="s">
        <v>651</v>
      </c>
    </row>
    <row r="48" spans="1:111" ht="12" customHeight="1">
      <c r="B48" s="2" t="s">
        <v>652</v>
      </c>
    </row>
    <row r="49" spans="2:2" ht="12" customHeight="1">
      <c r="B49" s="2" t="s">
        <v>653</v>
      </c>
    </row>
    <row r="50" spans="2:2" ht="12" customHeight="1">
      <c r="B50" s="2" t="s">
        <v>654</v>
      </c>
    </row>
    <row r="51" spans="2:2" ht="12" customHeight="1">
      <c r="B51" s="2" t="s">
        <v>655</v>
      </c>
    </row>
    <row r="52" spans="2:2">
      <c r="B52" s="2" t="s">
        <v>656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82" priority="4">
      <formula>$AQ11=2</formula>
    </cfRule>
  </conditionalFormatting>
  <conditionalFormatting sqref="Y11:AF30">
    <cfRule type="expression" dxfId="81" priority="3">
      <formula>$AQ11=3</formula>
    </cfRule>
  </conditionalFormatting>
  <conditionalFormatting sqref="Y11:AJ30">
    <cfRule type="expression" dxfId="80" priority="1">
      <formula>$AQ11=4</formula>
    </cfRule>
  </conditionalFormatting>
  <conditionalFormatting sqref="AC11:AJ30">
    <cfRule type="expression" dxfId="79" priority="2">
      <formula>$AQ11=1</formula>
    </cfRule>
  </conditionalFormatting>
  <dataValidations count="2">
    <dataValidation type="list" allowBlank="1" showInputMessage="1" showErrorMessage="1" sqref="N11:O30 R11:T30" xr:uid="{D6044DA4-7D98-4E30-957D-18EF3482173E}">
      <formula1>INDIRECT(L11)</formula1>
    </dataValidation>
    <dataValidation type="list" allowBlank="1" showInputMessage="1" showErrorMessage="1" sqref="Y11:AB30" xr:uid="{DDB9E232-4930-4604-BDA4-41F10B08153A}">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C8583-0BE6-4D20-B242-87D27BE63F4A}">
  <dimension ref="A1:DG52"/>
  <sheetViews>
    <sheetView showGridLines="0" showZeros="0" view="pageBreakPreview" zoomScale="90" zoomScaleNormal="100" zoomScaleSheetLayoutView="90" workbookViewId="0">
      <selection activeCell="AY29" sqref="AY29"/>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2:86">
      <c r="AU1" s="631" t="s">
        <v>598</v>
      </c>
      <c r="AV1" s="632" t="s">
        <v>599</v>
      </c>
      <c r="AW1" s="633" t="s">
        <v>600</v>
      </c>
      <c r="AX1" s="634" t="s">
        <v>601</v>
      </c>
      <c r="AY1" s="635"/>
      <c r="AZ1" s="635"/>
      <c r="BA1" s="635"/>
      <c r="BB1" s="635"/>
      <c r="BC1" s="635"/>
      <c r="BD1" s="635"/>
      <c r="BE1" s="635"/>
      <c r="BF1" s="635"/>
      <c r="BG1" s="635"/>
      <c r="BH1" s="635"/>
      <c r="BI1" s="635"/>
      <c r="BJ1" s="635"/>
      <c r="BK1" s="635"/>
      <c r="BL1" s="635"/>
      <c r="BM1" s="635"/>
      <c r="BN1" s="635"/>
      <c r="BO1" s="635"/>
      <c r="BP1" s="635"/>
      <c r="BQ1" s="635"/>
      <c r="BR1" s="636"/>
      <c r="BS1" s="309" t="s">
        <v>602</v>
      </c>
      <c r="BT1" s="637"/>
      <c r="BU1" s="637"/>
      <c r="BV1" s="637"/>
      <c r="BW1" s="638" t="s">
        <v>603</v>
      </c>
      <c r="BX1" s="639"/>
      <c r="BY1" s="639"/>
      <c r="BZ1" s="639"/>
      <c r="CA1" s="639"/>
      <c r="CB1" s="639"/>
      <c r="CC1" s="639"/>
      <c r="CD1" s="639"/>
      <c r="CE1" s="639"/>
      <c r="CF1" s="639"/>
      <c r="CG1" s="639"/>
      <c r="CH1" s="640"/>
    </row>
    <row r="2" spans="2:86" ht="8.25" customHeight="1">
      <c r="AU2" s="631"/>
      <c r="AV2" s="641"/>
      <c r="AW2" s="642"/>
      <c r="AX2" s="643" t="s">
        <v>604</v>
      </c>
      <c r="AY2" s="118"/>
      <c r="AZ2" s="118"/>
      <c r="BA2" s="118"/>
      <c r="BB2" s="118"/>
      <c r="BC2" s="118"/>
      <c r="BD2" s="118"/>
      <c r="BE2" s="118"/>
      <c r="BF2" s="118"/>
      <c r="BG2" s="118"/>
      <c r="BH2" s="118"/>
      <c r="BI2" s="118"/>
      <c r="BJ2" s="118" t="s">
        <v>605</v>
      </c>
      <c r="BK2" s="118"/>
      <c r="BL2" s="118"/>
      <c r="BM2" s="118"/>
      <c r="BN2" s="118"/>
      <c r="BO2" s="118"/>
      <c r="BP2" s="118"/>
      <c r="BQ2" s="118"/>
      <c r="BR2" s="644"/>
      <c r="BS2" s="637"/>
      <c r="BT2" s="637"/>
      <c r="BU2" s="637"/>
      <c r="BV2" s="637"/>
      <c r="BW2" s="645" t="s">
        <v>606</v>
      </c>
      <c r="BX2" s="287"/>
      <c r="BY2" s="287"/>
      <c r="BZ2" s="287"/>
      <c r="CA2" s="118" t="s">
        <v>607</v>
      </c>
      <c r="CB2" s="118"/>
      <c r="CC2" s="118"/>
      <c r="CD2" s="118"/>
      <c r="CE2" s="118"/>
      <c r="CF2" s="118"/>
      <c r="CG2" s="118"/>
      <c r="CH2" s="644"/>
    </row>
    <row r="3" spans="2:86" ht="25.05" customHeight="1">
      <c r="B3" s="408" t="s">
        <v>608</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356</v>
      </c>
      <c r="AY3" s="118"/>
      <c r="AZ3" s="118"/>
      <c r="BA3" s="118"/>
      <c r="BB3" s="118" t="s">
        <v>342</v>
      </c>
      <c r="BC3" s="118"/>
      <c r="BD3" s="118"/>
      <c r="BE3" s="118"/>
      <c r="BF3" s="118" t="s">
        <v>353</v>
      </c>
      <c r="BG3" s="118"/>
      <c r="BH3" s="118"/>
      <c r="BI3" s="118"/>
      <c r="BJ3" s="287" t="s">
        <v>356</v>
      </c>
      <c r="BK3" s="287"/>
      <c r="BL3" s="287"/>
      <c r="BM3" s="287" t="s">
        <v>342</v>
      </c>
      <c r="BN3" s="287"/>
      <c r="BO3" s="287"/>
      <c r="BP3" s="287" t="s">
        <v>353</v>
      </c>
      <c r="BQ3" s="287"/>
      <c r="BR3" s="648"/>
      <c r="BS3" s="309" t="s">
        <v>356</v>
      </c>
      <c r="BT3" s="309" t="s">
        <v>342</v>
      </c>
      <c r="BU3" s="309" t="s">
        <v>353</v>
      </c>
      <c r="BV3" s="309" t="s">
        <v>609</v>
      </c>
      <c r="BW3" s="643" t="s">
        <v>610</v>
      </c>
      <c r="BX3" s="118"/>
      <c r="BY3" s="118"/>
      <c r="BZ3" s="118"/>
      <c r="CA3" s="118" t="s">
        <v>342</v>
      </c>
      <c r="CB3" s="118"/>
      <c r="CC3" s="118"/>
      <c r="CD3" s="118"/>
      <c r="CE3" s="118" t="s">
        <v>353</v>
      </c>
      <c r="CF3" s="118"/>
      <c r="CG3" s="118"/>
      <c r="CH3" s="644"/>
    </row>
    <row r="4" spans="2:86" ht="18" customHeight="1">
      <c r="B4" s="266" t="s">
        <v>8</v>
      </c>
      <c r="C4" s="266"/>
      <c r="D4" s="604"/>
      <c r="E4" s="115" t="s">
        <v>292</v>
      </c>
      <c r="F4" s="116"/>
      <c r="G4" s="116"/>
      <c r="H4" s="116"/>
      <c r="I4" s="116"/>
      <c r="J4" s="117"/>
      <c r="K4" s="141" t="s">
        <v>9</v>
      </c>
      <c r="L4" s="287"/>
      <c r="M4" s="287"/>
      <c r="N4" s="288" t="s">
        <v>294</v>
      </c>
      <c r="O4" s="288"/>
      <c r="P4" s="288"/>
      <c r="Q4" s="288"/>
      <c r="R4" s="288"/>
      <c r="S4" s="288"/>
      <c r="T4" s="118" t="s">
        <v>374</v>
      </c>
      <c r="U4" s="118"/>
      <c r="V4" s="118"/>
      <c r="W4" s="118"/>
      <c r="X4" s="118"/>
      <c r="Y4" s="109" t="s">
        <v>310</v>
      </c>
      <c r="Z4" s="109"/>
      <c r="AA4" s="109"/>
      <c r="AB4" s="109"/>
      <c r="AC4" s="109"/>
      <c r="AD4" s="109"/>
      <c r="AE4" s="109"/>
      <c r="AF4" s="109"/>
      <c r="AG4" s="91" t="s">
        <v>375</v>
      </c>
      <c r="AH4" s="92"/>
      <c r="AI4" s="92"/>
      <c r="AJ4" s="93"/>
      <c r="AK4" s="606">
        <v>44861</v>
      </c>
      <c r="AL4" s="649"/>
      <c r="AM4" s="649"/>
      <c r="AN4" s="649"/>
      <c r="AO4" s="650"/>
      <c r="AQ4" s="651"/>
      <c r="AU4" s="631"/>
      <c r="AV4" s="641"/>
      <c r="AW4" s="642"/>
      <c r="AX4" s="652" t="s">
        <v>611</v>
      </c>
      <c r="AY4" s="653" t="s">
        <v>612</v>
      </c>
      <c r="AZ4" s="653" t="s">
        <v>613</v>
      </c>
      <c r="BA4" s="654" t="s">
        <v>614</v>
      </c>
      <c r="BB4" s="655" t="s">
        <v>611</v>
      </c>
      <c r="BC4" s="653" t="s">
        <v>612</v>
      </c>
      <c r="BD4" s="653" t="s">
        <v>613</v>
      </c>
      <c r="BE4" s="654" t="s">
        <v>614</v>
      </c>
      <c r="BF4" s="655" t="s">
        <v>611</v>
      </c>
      <c r="BG4" s="653" t="s">
        <v>612</v>
      </c>
      <c r="BH4" s="653" t="s">
        <v>613</v>
      </c>
      <c r="BI4" s="654" t="s">
        <v>614</v>
      </c>
      <c r="BJ4" s="655" t="s">
        <v>611</v>
      </c>
      <c r="BK4" s="653" t="s">
        <v>612</v>
      </c>
      <c r="BL4" s="654" t="s">
        <v>615</v>
      </c>
      <c r="BM4" s="655" t="s">
        <v>611</v>
      </c>
      <c r="BN4" s="653" t="s">
        <v>612</v>
      </c>
      <c r="BO4" s="654" t="s">
        <v>615</v>
      </c>
      <c r="BP4" s="655" t="s">
        <v>611</v>
      </c>
      <c r="BQ4" s="653" t="s">
        <v>612</v>
      </c>
      <c r="BR4" s="656" t="s">
        <v>615</v>
      </c>
      <c r="BS4" s="637"/>
      <c r="BT4" s="637"/>
      <c r="BU4" s="637"/>
      <c r="BV4" s="637"/>
      <c r="BW4" s="652" t="s">
        <v>611</v>
      </c>
      <c r="BX4" s="653" t="s">
        <v>612</v>
      </c>
      <c r="BY4" s="653" t="s">
        <v>613</v>
      </c>
      <c r="BZ4" s="654" t="s">
        <v>614</v>
      </c>
      <c r="CA4" s="655" t="s">
        <v>611</v>
      </c>
      <c r="CB4" s="653" t="s">
        <v>612</v>
      </c>
      <c r="CC4" s="653" t="s">
        <v>613</v>
      </c>
      <c r="CD4" s="654" t="s">
        <v>614</v>
      </c>
      <c r="CE4" s="655" t="s">
        <v>611</v>
      </c>
      <c r="CF4" s="653" t="s">
        <v>612</v>
      </c>
      <c r="CG4" s="653" t="s">
        <v>613</v>
      </c>
      <c r="CH4" s="656" t="s">
        <v>614</v>
      </c>
    </row>
    <row r="5" spans="2:86" ht="18" customHeight="1">
      <c r="B5" s="274" t="s">
        <v>0</v>
      </c>
      <c r="C5" s="274"/>
      <c r="D5" s="609"/>
      <c r="E5" s="119" t="s">
        <v>293</v>
      </c>
      <c r="F5" s="120"/>
      <c r="G5" s="120"/>
      <c r="H5" s="120"/>
      <c r="I5" s="120"/>
      <c r="J5" s="130"/>
      <c r="K5" s="413" t="s">
        <v>1</v>
      </c>
      <c r="L5" s="309"/>
      <c r="M5" s="309"/>
      <c r="N5" s="288" t="s">
        <v>295</v>
      </c>
      <c r="O5" s="288"/>
      <c r="P5" s="288"/>
      <c r="Q5" s="288"/>
      <c r="R5" s="288"/>
      <c r="S5" s="288"/>
      <c r="T5" s="118" t="s">
        <v>376</v>
      </c>
      <c r="U5" s="118"/>
      <c r="V5" s="118"/>
      <c r="W5" s="118"/>
      <c r="X5" s="118"/>
      <c r="Y5" s="109" t="s">
        <v>334</v>
      </c>
      <c r="Z5" s="109"/>
      <c r="AA5" s="109"/>
      <c r="AB5" s="109"/>
      <c r="AC5" s="109"/>
      <c r="AD5" s="109"/>
      <c r="AE5" s="109"/>
      <c r="AF5" s="109"/>
      <c r="AG5" s="578"/>
      <c r="AH5" s="611"/>
      <c r="AI5" s="611"/>
      <c r="AJ5" s="579"/>
      <c r="AK5" s="657"/>
      <c r="AL5" s="658"/>
      <c r="AM5" s="658"/>
      <c r="AN5" s="658"/>
      <c r="AO5" s="659"/>
      <c r="AQ5" s="651" t="s">
        <v>616</v>
      </c>
      <c r="AU5" s="631"/>
      <c r="AV5" s="660">
        <f>N7</f>
        <v>15</v>
      </c>
      <c r="AW5" s="661">
        <f>R7</f>
        <v>10.4</v>
      </c>
      <c r="AX5" s="662">
        <f>+Y32</f>
        <v>0</v>
      </c>
      <c r="AY5" s="662">
        <f>+Z32</f>
        <v>0</v>
      </c>
      <c r="AZ5" s="662">
        <f>+AA32</f>
        <v>0</v>
      </c>
      <c r="BA5" s="662">
        <f t="shared" ref="BA5" si="0">+AB32</f>
        <v>0</v>
      </c>
      <c r="BB5" s="662">
        <f>+AC32</f>
        <v>0</v>
      </c>
      <c r="BC5" s="662">
        <f t="shared" ref="BC5:BI5" si="1">+AD32</f>
        <v>0</v>
      </c>
      <c r="BD5" s="662">
        <f t="shared" si="1"/>
        <v>0</v>
      </c>
      <c r="BE5" s="662">
        <f t="shared" si="1"/>
        <v>0</v>
      </c>
      <c r="BF5" s="662">
        <f t="shared" si="1"/>
        <v>0</v>
      </c>
      <c r="BG5" s="662">
        <f t="shared" si="1"/>
        <v>0</v>
      </c>
      <c r="BH5" s="662">
        <f t="shared" si="1"/>
        <v>0</v>
      </c>
      <c r="BI5" s="662">
        <f t="shared" si="1"/>
        <v>0</v>
      </c>
      <c r="BJ5" s="662">
        <f>IF(Y35="",0,Y35)</f>
        <v>0</v>
      </c>
      <c r="BK5" s="662">
        <f>IF(Z35="",0,Z35)</f>
        <v>0</v>
      </c>
      <c r="BL5" s="662">
        <f>IF(AA35="",0,AA35)</f>
        <v>0</v>
      </c>
      <c r="BM5" s="662">
        <f>+AC35</f>
        <v>0</v>
      </c>
      <c r="BN5" s="662">
        <f t="shared" ref="BN5:BO5" si="2">+AD35</f>
        <v>0</v>
      </c>
      <c r="BO5" s="662">
        <f t="shared" si="2"/>
        <v>0</v>
      </c>
      <c r="BP5" s="662">
        <f>+AG35</f>
        <v>0</v>
      </c>
      <c r="BQ5" s="662">
        <f>+AH35</f>
        <v>0</v>
      </c>
      <c r="BR5" s="662">
        <f>+AI35</f>
        <v>0</v>
      </c>
      <c r="BS5" s="651" t="str">
        <f>+Y36</f>
        <v>Ⅰ</v>
      </c>
      <c r="BT5" s="651" t="str">
        <f>+AC36</f>
        <v>Ⅰ</v>
      </c>
      <c r="BU5" s="651" t="str">
        <f>+AG36</f>
        <v>Ⅰ</v>
      </c>
      <c r="BV5" s="651" t="str">
        <f>+Y37</f>
        <v>Ⅰ</v>
      </c>
      <c r="BW5" s="663" t="str">
        <f>IF(Y32&gt;0,R7,"")</f>
        <v/>
      </c>
      <c r="BX5" s="664" t="str">
        <f>IF(Z32&gt;0,"",IF(AA32&gt;0,R7,""))</f>
        <v/>
      </c>
      <c r="BY5" s="664" t="str">
        <f>IF(Y32+Z32&gt;0,"",IF(AA32&gt;0,R7,""))</f>
        <v/>
      </c>
      <c r="BZ5" s="664" t="str">
        <f>IF(Y32+Z32+AA32&gt;0,"",IF(AB32&gt;0,R7,""))</f>
        <v/>
      </c>
      <c r="CA5" s="665">
        <f t="shared" ref="CA5:CH5" si="3">+AC31</f>
        <v>0</v>
      </c>
      <c r="CB5" s="665">
        <f t="shared" si="3"/>
        <v>0</v>
      </c>
      <c r="CC5" s="665">
        <f t="shared" si="3"/>
        <v>0</v>
      </c>
      <c r="CD5" s="665">
        <f t="shared" si="3"/>
        <v>0</v>
      </c>
      <c r="CE5" s="665">
        <f t="shared" si="3"/>
        <v>0</v>
      </c>
      <c r="CF5" s="665">
        <f t="shared" si="3"/>
        <v>0</v>
      </c>
      <c r="CG5" s="665">
        <f t="shared" si="3"/>
        <v>0</v>
      </c>
      <c r="CH5" s="665">
        <f t="shared" si="3"/>
        <v>0</v>
      </c>
    </row>
    <row r="6" spans="2:86" ht="12" customHeight="1">
      <c r="B6" s="666" t="s">
        <v>617</v>
      </c>
      <c r="C6" s="667"/>
      <c r="D6" s="668"/>
      <c r="E6" s="669"/>
      <c r="F6" s="669"/>
      <c r="G6" s="669"/>
      <c r="H6" s="669"/>
      <c r="I6" s="669"/>
      <c r="J6" s="670"/>
      <c r="K6" s="671" t="s">
        <v>618</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2:86" ht="12" customHeight="1">
      <c r="B7" s="390"/>
      <c r="C7" s="674"/>
      <c r="D7" s="669"/>
      <c r="E7" s="669"/>
      <c r="F7" s="669"/>
      <c r="G7" s="669"/>
      <c r="H7" s="669"/>
      <c r="I7" s="669"/>
      <c r="J7" s="670"/>
      <c r="K7" s="675" t="s">
        <v>619</v>
      </c>
      <c r="L7" s="676"/>
      <c r="M7" s="677"/>
      <c r="N7" s="678">
        <v>15</v>
      </c>
      <c r="O7" s="679"/>
      <c r="P7" s="675" t="s">
        <v>620</v>
      </c>
      <c r="Q7" s="677"/>
      <c r="R7" s="680">
        <v>10.4</v>
      </c>
      <c r="S7" s="681"/>
      <c r="T7" s="682"/>
      <c r="U7" s="683" t="s">
        <v>621</v>
      </c>
      <c r="V7" s="684"/>
      <c r="W7" s="683" t="s">
        <v>622</v>
      </c>
      <c r="X7" s="684"/>
      <c r="Y7" s="677" t="s">
        <v>623</v>
      </c>
      <c r="Z7" s="685"/>
      <c r="AA7" s="685"/>
      <c r="AB7" s="685"/>
      <c r="AC7" s="683" t="s">
        <v>624</v>
      </c>
      <c r="AD7" s="686"/>
      <c r="AE7" s="686"/>
      <c r="AF7" s="686"/>
      <c r="AG7" s="686"/>
      <c r="AH7" s="686"/>
      <c r="AI7" s="686"/>
      <c r="AJ7" s="684"/>
      <c r="AK7" s="683" t="s">
        <v>625</v>
      </c>
      <c r="AL7" s="686"/>
      <c r="AM7" s="686"/>
      <c r="AN7" s="687"/>
      <c r="AO7" s="688"/>
      <c r="AP7" s="2"/>
      <c r="AW7" s="689"/>
    </row>
    <row r="8" spans="2:86" ht="12" customHeight="1">
      <c r="B8" s="390"/>
      <c r="C8" s="674"/>
      <c r="D8" s="669"/>
      <c r="E8" s="669"/>
      <c r="F8" s="669"/>
      <c r="G8" s="669"/>
      <c r="H8" s="669"/>
      <c r="I8" s="669"/>
      <c r="J8" s="670"/>
      <c r="K8" s="685" t="s">
        <v>626</v>
      </c>
      <c r="L8" s="685" t="s">
        <v>387</v>
      </c>
      <c r="M8" s="685"/>
      <c r="N8" s="685" t="s">
        <v>388</v>
      </c>
      <c r="O8" s="685"/>
      <c r="P8" s="685" t="s">
        <v>627</v>
      </c>
      <c r="Q8" s="685"/>
      <c r="R8" s="685" t="s">
        <v>499</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2:86" ht="12" customHeight="1">
      <c r="B9" s="390"/>
      <c r="C9" s="674"/>
      <c r="D9" s="669"/>
      <c r="E9" s="669"/>
      <c r="F9" s="669"/>
      <c r="G9" s="669"/>
      <c r="H9" s="669"/>
      <c r="I9" s="669"/>
      <c r="J9" s="670"/>
      <c r="K9" s="685"/>
      <c r="L9" s="685"/>
      <c r="M9" s="685"/>
      <c r="N9" s="685"/>
      <c r="O9" s="685"/>
      <c r="P9" s="685"/>
      <c r="Q9" s="685"/>
      <c r="R9" s="685"/>
      <c r="S9" s="685"/>
      <c r="T9" s="685"/>
      <c r="U9" s="690"/>
      <c r="V9" s="691"/>
      <c r="W9" s="690"/>
      <c r="X9" s="691"/>
      <c r="Y9" s="677" t="s">
        <v>628</v>
      </c>
      <c r="Z9" s="685"/>
      <c r="AA9" s="685"/>
      <c r="AB9" s="685"/>
      <c r="AC9" s="685" t="s">
        <v>629</v>
      </c>
      <c r="AD9" s="685"/>
      <c r="AE9" s="685"/>
      <c r="AF9" s="685"/>
      <c r="AG9" s="685" t="s">
        <v>630</v>
      </c>
      <c r="AH9" s="685"/>
      <c r="AI9" s="685"/>
      <c r="AJ9" s="685"/>
      <c r="AK9" s="690"/>
      <c r="AL9" s="695"/>
      <c r="AM9" s="695"/>
      <c r="AN9" s="696"/>
      <c r="AO9" s="697"/>
      <c r="AP9" s="2"/>
    </row>
    <row r="10" spans="2:86" ht="12" customHeight="1">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345</v>
      </c>
      <c r="Z10" s="699" t="s">
        <v>344</v>
      </c>
      <c r="AA10" s="699" t="s">
        <v>631</v>
      </c>
      <c r="AB10" s="699" t="s">
        <v>632</v>
      </c>
      <c r="AC10" s="699" t="s">
        <v>345</v>
      </c>
      <c r="AD10" s="699" t="s">
        <v>344</v>
      </c>
      <c r="AE10" s="699" t="s">
        <v>631</v>
      </c>
      <c r="AF10" s="699" t="s">
        <v>632</v>
      </c>
      <c r="AG10" s="699" t="s">
        <v>345</v>
      </c>
      <c r="AH10" s="699" t="s">
        <v>344</v>
      </c>
      <c r="AI10" s="699" t="s">
        <v>631</v>
      </c>
      <c r="AJ10" s="699" t="s">
        <v>632</v>
      </c>
      <c r="AK10" s="692"/>
      <c r="AL10" s="693"/>
      <c r="AM10" s="693"/>
      <c r="AN10" s="700"/>
      <c r="AO10" s="701"/>
      <c r="AP10" s="2"/>
    </row>
    <row r="11" spans="2:86" ht="12" customHeight="1">
      <c r="B11" s="390"/>
      <c r="C11" s="674"/>
      <c r="D11" s="669"/>
      <c r="E11" s="669"/>
      <c r="F11" s="669"/>
      <c r="G11" s="669"/>
      <c r="H11" s="669"/>
      <c r="I11" s="669"/>
      <c r="J11" s="670"/>
      <c r="K11" s="702"/>
      <c r="L11" s="703"/>
      <c r="M11" s="704"/>
      <c r="N11" s="703"/>
      <c r="O11" s="704"/>
      <c r="P11" s="703"/>
      <c r="Q11" s="704"/>
      <c r="R11" s="705"/>
      <c r="S11" s="705"/>
      <c r="T11" s="705"/>
      <c r="U11" s="703"/>
      <c r="V11" s="704"/>
      <c r="W11" s="703"/>
      <c r="X11" s="706"/>
      <c r="Y11" s="707"/>
      <c r="Z11" s="707"/>
      <c r="AA11" s="707"/>
      <c r="AB11" s="707"/>
      <c r="AC11" s="708"/>
      <c r="AD11" s="708"/>
      <c r="AE11" s="708"/>
      <c r="AF11" s="708"/>
      <c r="AG11" s="708"/>
      <c r="AH11" s="708"/>
      <c r="AI11" s="708"/>
      <c r="AJ11" s="708"/>
      <c r="AK11" s="709"/>
      <c r="AL11" s="710"/>
      <c r="AM11" s="710"/>
      <c r="AN11" s="711"/>
      <c r="AO11" s="712"/>
      <c r="AP11" s="2"/>
      <c r="AQ11" s="713">
        <f>IF(P11="外力",1,IF(P11="材質劣化",2,IF(P11="漏水",3,4)))</f>
        <v>4</v>
      </c>
    </row>
    <row r="12" spans="2:86" ht="12" customHeight="1">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4">IF(P12="外力",1,IF(P12="材質劣化",2,IF(P12="漏水",3,4)))</f>
        <v>4</v>
      </c>
    </row>
    <row r="13" spans="2:86" ht="12" customHeight="1">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4"/>
        <v>4</v>
      </c>
    </row>
    <row r="14" spans="2:86" ht="12" customHeight="1">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row>
    <row r="15" spans="2:86" ht="12" customHeight="1">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row>
    <row r="16" spans="2:86" ht="12" customHeight="1">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row>
    <row r="17" spans="1:111" ht="12" customHeight="1">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row>
    <row r="18" spans="1:111" ht="12" customHeight="1">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row>
    <row r="19" spans="1:111" ht="12" customHeight="1">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row>
    <row r="20" spans="1:111" ht="12" customHeight="1">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633</v>
      </c>
      <c r="L31" s="685" t="s">
        <v>634</v>
      </c>
      <c r="M31" s="685"/>
      <c r="N31" s="685"/>
      <c r="O31" s="685"/>
      <c r="P31" s="685"/>
      <c r="Q31" s="685"/>
      <c r="R31" s="685"/>
      <c r="S31" s="685"/>
      <c r="T31" s="685"/>
      <c r="U31" s="685"/>
      <c r="V31" s="685"/>
      <c r="W31" s="685"/>
      <c r="X31" s="685"/>
      <c r="Y31" s="675" t="s">
        <v>635</v>
      </c>
      <c r="Z31" s="676"/>
      <c r="AA31" s="676"/>
      <c r="AB31" s="677"/>
      <c r="AC31" s="714">
        <f t="shared" ref="AC31:AJ31" si="5">SUM(AC11:AC30)</f>
        <v>0</v>
      </c>
      <c r="AD31" s="714">
        <f t="shared" si="5"/>
        <v>0</v>
      </c>
      <c r="AE31" s="714">
        <f t="shared" si="5"/>
        <v>0</v>
      </c>
      <c r="AF31" s="714">
        <f t="shared" si="5"/>
        <v>0</v>
      </c>
      <c r="AG31" s="714">
        <f t="shared" si="5"/>
        <v>0</v>
      </c>
      <c r="AH31" s="714">
        <f t="shared" si="5"/>
        <v>0</v>
      </c>
      <c r="AI31" s="714">
        <f t="shared" si="5"/>
        <v>0</v>
      </c>
      <c r="AJ31" s="714">
        <f t="shared" si="5"/>
        <v>0</v>
      </c>
      <c r="AK31" s="675" t="s">
        <v>636</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637</v>
      </c>
      <c r="M32" s="685"/>
      <c r="N32" s="685"/>
      <c r="O32" s="685" t="s">
        <v>638</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0</v>
      </c>
      <c r="AE32" s="715">
        <f t="shared" si="6"/>
        <v>0</v>
      </c>
      <c r="AF32" s="715">
        <f t="shared" si="6"/>
        <v>0</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c r="A33" s="2"/>
      <c r="B33" s="390"/>
      <c r="C33" s="674"/>
      <c r="D33" s="669"/>
      <c r="E33" s="669"/>
      <c r="F33" s="669"/>
      <c r="G33" s="669"/>
      <c r="H33" s="669"/>
      <c r="I33" s="669"/>
      <c r="J33" s="670"/>
      <c r="K33" s="685"/>
      <c r="L33" s="685"/>
      <c r="M33" s="685"/>
      <c r="N33" s="685"/>
      <c r="O33" s="685" t="s">
        <v>639</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Ⅰ</v>
      </c>
      <c r="AD33" s="720"/>
      <c r="AE33" s="720"/>
      <c r="AF33" s="721"/>
      <c r="AG33" s="719" t="str">
        <f>IF(AG32&gt;0,"Ⅳ",IF(AH32&gt;0,"Ⅲ",IF(AI32&gt;0,"Ⅱa",IF(AJ32&gt;0,"Ⅱb","Ⅰ"))))</f>
        <v>Ⅰ</v>
      </c>
      <c r="AH33" s="720"/>
      <c r="AI33" s="720"/>
      <c r="AJ33" s="721"/>
      <c r="AK33" s="722"/>
      <c r="AL33" s="723"/>
      <c r="AM33" s="723"/>
      <c r="AN33" s="723"/>
      <c r="AO33" s="724"/>
      <c r="AP33" s="2"/>
      <c r="AQ33" s="31" t="s">
        <v>611</v>
      </c>
      <c r="AR33" s="31" t="s">
        <v>612</v>
      </c>
      <c r="AS33" s="287" t="s">
        <v>615</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c r="A34" s="2"/>
      <c r="B34" s="390"/>
      <c r="C34" s="674"/>
      <c r="D34" s="669"/>
      <c r="E34" s="669"/>
      <c r="F34" s="669"/>
      <c r="G34" s="669"/>
      <c r="H34" s="669"/>
      <c r="I34" s="669"/>
      <c r="J34" s="670"/>
      <c r="K34" s="685"/>
      <c r="L34" s="685" t="s">
        <v>640</v>
      </c>
      <c r="M34" s="685"/>
      <c r="N34" s="685"/>
      <c r="O34" s="685" t="s">
        <v>641</v>
      </c>
      <c r="P34" s="685"/>
      <c r="Q34" s="685"/>
      <c r="R34" s="685"/>
      <c r="S34" s="685"/>
      <c r="T34" s="685"/>
      <c r="U34" s="685"/>
      <c r="V34" s="685"/>
      <c r="W34" s="685"/>
      <c r="X34" s="685"/>
      <c r="Y34" s="445" t="s">
        <v>345</v>
      </c>
      <c r="Z34" s="445" t="s">
        <v>344</v>
      </c>
      <c r="AA34" s="725" t="s">
        <v>343</v>
      </c>
      <c r="AB34" s="725"/>
      <c r="AC34" s="445" t="s">
        <v>345</v>
      </c>
      <c r="AD34" s="445" t="s">
        <v>344</v>
      </c>
      <c r="AE34" s="725" t="s">
        <v>343</v>
      </c>
      <c r="AF34" s="725"/>
      <c r="AG34" s="445" t="s">
        <v>345</v>
      </c>
      <c r="AH34" s="445" t="s">
        <v>344</v>
      </c>
      <c r="AI34" s="725" t="s">
        <v>343</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c r="A35" s="2"/>
      <c r="B35" s="390"/>
      <c r="C35" s="674"/>
      <c r="D35" s="669"/>
      <c r="E35" s="669"/>
      <c r="F35" s="669"/>
      <c r="G35" s="669"/>
      <c r="H35" s="669"/>
      <c r="I35" s="669"/>
      <c r="J35" s="670"/>
      <c r="K35" s="685"/>
      <c r="L35" s="685"/>
      <c r="M35" s="685"/>
      <c r="N35" s="685"/>
      <c r="O35" s="685" t="s">
        <v>642</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0</v>
      </c>
      <c r="AE35" s="719">
        <f>AE32+AF32</f>
        <v>0</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0</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c r="A36" s="2"/>
      <c r="B36" s="390"/>
      <c r="C36" s="674"/>
      <c r="D36" s="669"/>
      <c r="E36" s="669"/>
      <c r="F36" s="669"/>
      <c r="G36" s="669"/>
      <c r="H36" s="669"/>
      <c r="I36" s="669"/>
      <c r="J36" s="670"/>
      <c r="K36" s="685"/>
      <c r="L36" s="685"/>
      <c r="M36" s="685"/>
      <c r="N36" s="685"/>
      <c r="O36" s="685" t="s">
        <v>643</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Ⅰ</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Ⅰ</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390"/>
      <c r="C37" s="674"/>
      <c r="D37" s="669"/>
      <c r="E37" s="669"/>
      <c r="F37" s="669"/>
      <c r="G37" s="669"/>
      <c r="H37" s="669"/>
      <c r="I37" s="669"/>
      <c r="J37" s="670"/>
      <c r="K37" s="685"/>
      <c r="L37" s="685"/>
      <c r="M37" s="685"/>
      <c r="N37" s="685"/>
      <c r="O37" s="685" t="s">
        <v>644</v>
      </c>
      <c r="P37" s="685"/>
      <c r="Q37" s="685"/>
      <c r="R37" s="685"/>
      <c r="S37" s="685"/>
      <c r="T37" s="685"/>
      <c r="U37" s="685"/>
      <c r="V37" s="685"/>
      <c r="W37" s="685"/>
      <c r="X37" s="685"/>
      <c r="Y37" s="719" t="str">
        <f>IF(COUNTIF(Y36:AJ36,"Ⅳ")&gt;0,"Ⅳ",IF(COUNTIF(Y36:AJ36,"Ⅲ")&gt;0,"Ⅲ",IF(COUNTIF(Y36:AJ36,"Ⅱ")&gt;0,"Ⅱ","Ⅰ")))</f>
        <v>Ⅰ</v>
      </c>
      <c r="Z37" s="720"/>
      <c r="AA37" s="720"/>
      <c r="AB37" s="720"/>
      <c r="AC37" s="720"/>
      <c r="AD37" s="720"/>
      <c r="AE37" s="720"/>
      <c r="AF37" s="720"/>
      <c r="AG37" s="720"/>
      <c r="AH37" s="720"/>
      <c r="AI37" s="720"/>
      <c r="AJ37" s="721"/>
      <c r="AK37" s="731"/>
      <c r="AL37" s="732"/>
      <c r="AM37" s="732"/>
      <c r="AN37" s="732"/>
      <c r="AO37" s="733"/>
      <c r="AP37" s="2"/>
    </row>
    <row r="38" spans="1:111" ht="14.25" customHeight="1">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1:111" ht="14.25" customHeight="1">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1:111" ht="12" customHeight="1">
      <c r="B40" s="390"/>
      <c r="C40" s="674"/>
      <c r="D40" s="669"/>
      <c r="E40" s="669"/>
      <c r="F40" s="669"/>
      <c r="G40" s="669"/>
      <c r="H40" s="669"/>
      <c r="I40" s="669"/>
      <c r="J40" s="670"/>
      <c r="K40" s="735" t="s">
        <v>645</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row>
    <row r="41" spans="1:111" ht="12" customHeight="1">
      <c r="B41" s="390"/>
      <c r="C41" s="674"/>
      <c r="D41" s="669"/>
      <c r="E41" s="669"/>
      <c r="F41" s="669"/>
      <c r="G41" s="669"/>
      <c r="H41" s="669"/>
      <c r="I41" s="669"/>
      <c r="J41" s="670"/>
      <c r="K41" s="736" t="s">
        <v>646</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1:111" ht="12" customHeight="1">
      <c r="B42" s="390"/>
      <c r="C42" s="674"/>
      <c r="D42" s="669"/>
      <c r="E42" s="669"/>
      <c r="F42" s="669"/>
      <c r="G42" s="669"/>
      <c r="H42" s="669"/>
      <c r="I42" s="669"/>
      <c r="J42" s="670"/>
      <c r="K42" s="737" t="s">
        <v>647</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1:111" ht="12" customHeight="1">
      <c r="B43" s="390"/>
      <c r="C43" s="674"/>
      <c r="D43" s="669"/>
      <c r="E43" s="669"/>
      <c r="F43" s="669"/>
      <c r="G43" s="669"/>
      <c r="H43" s="669"/>
      <c r="I43" s="669"/>
      <c r="J43" s="670"/>
      <c r="K43" s="737" t="s">
        <v>648</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1:111" ht="12" customHeight="1">
      <c r="B44" s="390"/>
      <c r="C44" s="674"/>
      <c r="D44" s="669"/>
      <c r="E44" s="669"/>
      <c r="F44" s="669"/>
      <c r="G44" s="669"/>
      <c r="H44" s="669"/>
      <c r="I44" s="669"/>
      <c r="J44" s="670"/>
      <c r="K44" s="740" t="s">
        <v>649</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1:111"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c r="B46" s="2" t="s">
        <v>650</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c r="B47" s="2" t="s">
        <v>651</v>
      </c>
    </row>
    <row r="48" spans="1:111" ht="12" customHeight="1">
      <c r="B48" s="2" t="s">
        <v>652</v>
      </c>
    </row>
    <row r="49" spans="2:2" ht="12" customHeight="1">
      <c r="B49" s="2" t="s">
        <v>653</v>
      </c>
    </row>
    <row r="50" spans="2:2" ht="12" customHeight="1">
      <c r="B50" s="2" t="s">
        <v>654</v>
      </c>
    </row>
    <row r="51" spans="2:2" ht="12" customHeight="1">
      <c r="B51" s="2" t="s">
        <v>655</v>
      </c>
    </row>
    <row r="52" spans="2:2">
      <c r="B52" s="2" t="s">
        <v>656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78" priority="4">
      <formula>$AQ11=2</formula>
    </cfRule>
  </conditionalFormatting>
  <conditionalFormatting sqref="Y11:AF30">
    <cfRule type="expression" dxfId="77" priority="3">
      <formula>$AQ11=3</formula>
    </cfRule>
  </conditionalFormatting>
  <conditionalFormatting sqref="Y11:AJ30">
    <cfRule type="expression" dxfId="76" priority="1">
      <formula>$AQ11=4</formula>
    </cfRule>
  </conditionalFormatting>
  <conditionalFormatting sqref="AC11:AJ30">
    <cfRule type="expression" dxfId="75" priority="2">
      <formula>$AQ11=1</formula>
    </cfRule>
  </conditionalFormatting>
  <dataValidations count="2">
    <dataValidation type="list" allowBlank="1" showInputMessage="1" showErrorMessage="1" sqref="N11:O30 R11:T30" xr:uid="{30F797A6-3089-4AFB-AE21-71B78374FFFC}">
      <formula1>INDIRECT(L11)</formula1>
    </dataValidation>
    <dataValidation type="list" allowBlank="1" showInputMessage="1" showErrorMessage="1" sqref="Y11:AB30" xr:uid="{CF23E93D-D96E-4A90-8916-CF9A43F60E57}">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1B3C1-6A73-4C00-B400-F34C8F9C1066}">
  <dimension ref="A1:DG52"/>
  <sheetViews>
    <sheetView showGridLines="0" showZeros="0" view="pageBreakPreview" zoomScale="90" zoomScaleNormal="100" zoomScaleSheetLayoutView="90" workbookViewId="0">
      <selection activeCell="AY29" sqref="AY29"/>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2:86">
      <c r="AU1" s="631" t="s">
        <v>598</v>
      </c>
      <c r="AV1" s="632" t="s">
        <v>599</v>
      </c>
      <c r="AW1" s="633" t="s">
        <v>600</v>
      </c>
      <c r="AX1" s="634" t="s">
        <v>601</v>
      </c>
      <c r="AY1" s="635"/>
      <c r="AZ1" s="635"/>
      <c r="BA1" s="635"/>
      <c r="BB1" s="635"/>
      <c r="BC1" s="635"/>
      <c r="BD1" s="635"/>
      <c r="BE1" s="635"/>
      <c r="BF1" s="635"/>
      <c r="BG1" s="635"/>
      <c r="BH1" s="635"/>
      <c r="BI1" s="635"/>
      <c r="BJ1" s="635"/>
      <c r="BK1" s="635"/>
      <c r="BL1" s="635"/>
      <c r="BM1" s="635"/>
      <c r="BN1" s="635"/>
      <c r="BO1" s="635"/>
      <c r="BP1" s="635"/>
      <c r="BQ1" s="635"/>
      <c r="BR1" s="636"/>
      <c r="BS1" s="309" t="s">
        <v>602</v>
      </c>
      <c r="BT1" s="637"/>
      <c r="BU1" s="637"/>
      <c r="BV1" s="637"/>
      <c r="BW1" s="638" t="s">
        <v>603</v>
      </c>
      <c r="BX1" s="639"/>
      <c r="BY1" s="639"/>
      <c r="BZ1" s="639"/>
      <c r="CA1" s="639"/>
      <c r="CB1" s="639"/>
      <c r="CC1" s="639"/>
      <c r="CD1" s="639"/>
      <c r="CE1" s="639"/>
      <c r="CF1" s="639"/>
      <c r="CG1" s="639"/>
      <c r="CH1" s="640"/>
    </row>
    <row r="2" spans="2:86" ht="8.25" customHeight="1">
      <c r="AU2" s="631"/>
      <c r="AV2" s="641"/>
      <c r="AW2" s="642"/>
      <c r="AX2" s="643" t="s">
        <v>604</v>
      </c>
      <c r="AY2" s="118"/>
      <c r="AZ2" s="118"/>
      <c r="BA2" s="118"/>
      <c r="BB2" s="118"/>
      <c r="BC2" s="118"/>
      <c r="BD2" s="118"/>
      <c r="BE2" s="118"/>
      <c r="BF2" s="118"/>
      <c r="BG2" s="118"/>
      <c r="BH2" s="118"/>
      <c r="BI2" s="118"/>
      <c r="BJ2" s="118" t="s">
        <v>605</v>
      </c>
      <c r="BK2" s="118"/>
      <c r="BL2" s="118"/>
      <c r="BM2" s="118"/>
      <c r="BN2" s="118"/>
      <c r="BO2" s="118"/>
      <c r="BP2" s="118"/>
      <c r="BQ2" s="118"/>
      <c r="BR2" s="644"/>
      <c r="BS2" s="637"/>
      <c r="BT2" s="637"/>
      <c r="BU2" s="637"/>
      <c r="BV2" s="637"/>
      <c r="BW2" s="645" t="s">
        <v>606</v>
      </c>
      <c r="BX2" s="287"/>
      <c r="BY2" s="287"/>
      <c r="BZ2" s="287"/>
      <c r="CA2" s="118" t="s">
        <v>607</v>
      </c>
      <c r="CB2" s="118"/>
      <c r="CC2" s="118"/>
      <c r="CD2" s="118"/>
      <c r="CE2" s="118"/>
      <c r="CF2" s="118"/>
      <c r="CG2" s="118"/>
      <c r="CH2" s="644"/>
    </row>
    <row r="3" spans="2:86" ht="25.05" customHeight="1">
      <c r="B3" s="408" t="s">
        <v>608</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356</v>
      </c>
      <c r="AY3" s="118"/>
      <c r="AZ3" s="118"/>
      <c r="BA3" s="118"/>
      <c r="BB3" s="118" t="s">
        <v>342</v>
      </c>
      <c r="BC3" s="118"/>
      <c r="BD3" s="118"/>
      <c r="BE3" s="118"/>
      <c r="BF3" s="118" t="s">
        <v>353</v>
      </c>
      <c r="BG3" s="118"/>
      <c r="BH3" s="118"/>
      <c r="BI3" s="118"/>
      <c r="BJ3" s="287" t="s">
        <v>356</v>
      </c>
      <c r="BK3" s="287"/>
      <c r="BL3" s="287"/>
      <c r="BM3" s="287" t="s">
        <v>342</v>
      </c>
      <c r="BN3" s="287"/>
      <c r="BO3" s="287"/>
      <c r="BP3" s="287" t="s">
        <v>353</v>
      </c>
      <c r="BQ3" s="287"/>
      <c r="BR3" s="648"/>
      <c r="BS3" s="309" t="s">
        <v>356</v>
      </c>
      <c r="BT3" s="309" t="s">
        <v>342</v>
      </c>
      <c r="BU3" s="309" t="s">
        <v>353</v>
      </c>
      <c r="BV3" s="309" t="s">
        <v>609</v>
      </c>
      <c r="BW3" s="643" t="s">
        <v>610</v>
      </c>
      <c r="BX3" s="118"/>
      <c r="BY3" s="118"/>
      <c r="BZ3" s="118"/>
      <c r="CA3" s="118" t="s">
        <v>342</v>
      </c>
      <c r="CB3" s="118"/>
      <c r="CC3" s="118"/>
      <c r="CD3" s="118"/>
      <c r="CE3" s="118" t="s">
        <v>353</v>
      </c>
      <c r="CF3" s="118"/>
      <c r="CG3" s="118"/>
      <c r="CH3" s="644"/>
    </row>
    <row r="4" spans="2:86" ht="18" customHeight="1">
      <c r="B4" s="266" t="s">
        <v>8</v>
      </c>
      <c r="C4" s="266"/>
      <c r="D4" s="604"/>
      <c r="E4" s="115" t="s">
        <v>292</v>
      </c>
      <c r="F4" s="116"/>
      <c r="G4" s="116"/>
      <c r="H4" s="116"/>
      <c r="I4" s="116"/>
      <c r="J4" s="117"/>
      <c r="K4" s="141" t="s">
        <v>9</v>
      </c>
      <c r="L4" s="287"/>
      <c r="M4" s="287"/>
      <c r="N4" s="288" t="s">
        <v>294</v>
      </c>
      <c r="O4" s="288"/>
      <c r="P4" s="288"/>
      <c r="Q4" s="288"/>
      <c r="R4" s="288"/>
      <c r="S4" s="288"/>
      <c r="T4" s="118" t="s">
        <v>374</v>
      </c>
      <c r="U4" s="118"/>
      <c r="V4" s="118"/>
      <c r="W4" s="118"/>
      <c r="X4" s="118"/>
      <c r="Y4" s="109" t="s">
        <v>310</v>
      </c>
      <c r="Z4" s="109"/>
      <c r="AA4" s="109"/>
      <c r="AB4" s="109"/>
      <c r="AC4" s="109"/>
      <c r="AD4" s="109"/>
      <c r="AE4" s="109"/>
      <c r="AF4" s="109"/>
      <c r="AG4" s="91" t="s">
        <v>375</v>
      </c>
      <c r="AH4" s="92"/>
      <c r="AI4" s="92"/>
      <c r="AJ4" s="93"/>
      <c r="AK4" s="606">
        <v>44861</v>
      </c>
      <c r="AL4" s="649"/>
      <c r="AM4" s="649"/>
      <c r="AN4" s="649"/>
      <c r="AO4" s="650"/>
      <c r="AQ4" s="651"/>
      <c r="AU4" s="631"/>
      <c r="AV4" s="641"/>
      <c r="AW4" s="642"/>
      <c r="AX4" s="652" t="s">
        <v>611</v>
      </c>
      <c r="AY4" s="653" t="s">
        <v>612</v>
      </c>
      <c r="AZ4" s="653" t="s">
        <v>613</v>
      </c>
      <c r="BA4" s="654" t="s">
        <v>614</v>
      </c>
      <c r="BB4" s="655" t="s">
        <v>611</v>
      </c>
      <c r="BC4" s="653" t="s">
        <v>612</v>
      </c>
      <c r="BD4" s="653" t="s">
        <v>613</v>
      </c>
      <c r="BE4" s="654" t="s">
        <v>614</v>
      </c>
      <c r="BF4" s="655" t="s">
        <v>611</v>
      </c>
      <c r="BG4" s="653" t="s">
        <v>612</v>
      </c>
      <c r="BH4" s="653" t="s">
        <v>613</v>
      </c>
      <c r="BI4" s="654" t="s">
        <v>614</v>
      </c>
      <c r="BJ4" s="655" t="s">
        <v>611</v>
      </c>
      <c r="BK4" s="653" t="s">
        <v>612</v>
      </c>
      <c r="BL4" s="654" t="s">
        <v>615</v>
      </c>
      <c r="BM4" s="655" t="s">
        <v>611</v>
      </c>
      <c r="BN4" s="653" t="s">
        <v>612</v>
      </c>
      <c r="BO4" s="654" t="s">
        <v>615</v>
      </c>
      <c r="BP4" s="655" t="s">
        <v>611</v>
      </c>
      <c r="BQ4" s="653" t="s">
        <v>612</v>
      </c>
      <c r="BR4" s="656" t="s">
        <v>615</v>
      </c>
      <c r="BS4" s="637"/>
      <c r="BT4" s="637"/>
      <c r="BU4" s="637"/>
      <c r="BV4" s="637"/>
      <c r="BW4" s="652" t="s">
        <v>611</v>
      </c>
      <c r="BX4" s="653" t="s">
        <v>612</v>
      </c>
      <c r="BY4" s="653" t="s">
        <v>613</v>
      </c>
      <c r="BZ4" s="654" t="s">
        <v>614</v>
      </c>
      <c r="CA4" s="655" t="s">
        <v>611</v>
      </c>
      <c r="CB4" s="653" t="s">
        <v>612</v>
      </c>
      <c r="CC4" s="653" t="s">
        <v>613</v>
      </c>
      <c r="CD4" s="654" t="s">
        <v>614</v>
      </c>
      <c r="CE4" s="655" t="s">
        <v>611</v>
      </c>
      <c r="CF4" s="653" t="s">
        <v>612</v>
      </c>
      <c r="CG4" s="653" t="s">
        <v>613</v>
      </c>
      <c r="CH4" s="656" t="s">
        <v>614</v>
      </c>
    </row>
    <row r="5" spans="2:86" ht="18" customHeight="1">
      <c r="B5" s="274" t="s">
        <v>0</v>
      </c>
      <c r="C5" s="274"/>
      <c r="D5" s="609"/>
      <c r="E5" s="119" t="s">
        <v>293</v>
      </c>
      <c r="F5" s="120"/>
      <c r="G5" s="120"/>
      <c r="H5" s="120"/>
      <c r="I5" s="120"/>
      <c r="J5" s="130"/>
      <c r="K5" s="413" t="s">
        <v>1</v>
      </c>
      <c r="L5" s="309"/>
      <c r="M5" s="309"/>
      <c r="N5" s="288" t="s">
        <v>295</v>
      </c>
      <c r="O5" s="288"/>
      <c r="P5" s="288"/>
      <c r="Q5" s="288"/>
      <c r="R5" s="288"/>
      <c r="S5" s="288"/>
      <c r="T5" s="118" t="s">
        <v>376</v>
      </c>
      <c r="U5" s="118"/>
      <c r="V5" s="118"/>
      <c r="W5" s="118"/>
      <c r="X5" s="118"/>
      <c r="Y5" s="109" t="s">
        <v>334</v>
      </c>
      <c r="Z5" s="109"/>
      <c r="AA5" s="109"/>
      <c r="AB5" s="109"/>
      <c r="AC5" s="109"/>
      <c r="AD5" s="109"/>
      <c r="AE5" s="109"/>
      <c r="AF5" s="109"/>
      <c r="AG5" s="578"/>
      <c r="AH5" s="611"/>
      <c r="AI5" s="611"/>
      <c r="AJ5" s="579"/>
      <c r="AK5" s="657"/>
      <c r="AL5" s="658"/>
      <c r="AM5" s="658"/>
      <c r="AN5" s="658"/>
      <c r="AO5" s="659"/>
      <c r="AQ5" s="651" t="s">
        <v>616</v>
      </c>
      <c r="AU5" s="631"/>
      <c r="AV5" s="660">
        <f>N7</f>
        <v>16</v>
      </c>
      <c r="AW5" s="661">
        <f>R7</f>
        <v>10.4</v>
      </c>
      <c r="AX5" s="662">
        <f>+Y32</f>
        <v>0</v>
      </c>
      <c r="AY5" s="662">
        <f>+Z32</f>
        <v>0</v>
      </c>
      <c r="AZ5" s="662">
        <f>+AA32</f>
        <v>0</v>
      </c>
      <c r="BA5" s="662">
        <f t="shared" ref="BA5" si="0">+AB32</f>
        <v>0</v>
      </c>
      <c r="BB5" s="662">
        <f>+AC32</f>
        <v>0</v>
      </c>
      <c r="BC5" s="662">
        <f t="shared" ref="BC5:BI5" si="1">+AD32</f>
        <v>0</v>
      </c>
      <c r="BD5" s="662">
        <f t="shared" si="1"/>
        <v>0</v>
      </c>
      <c r="BE5" s="662">
        <f t="shared" si="1"/>
        <v>0</v>
      </c>
      <c r="BF5" s="662">
        <f t="shared" si="1"/>
        <v>0</v>
      </c>
      <c r="BG5" s="662">
        <f t="shared" si="1"/>
        <v>0</v>
      </c>
      <c r="BH5" s="662">
        <f t="shared" si="1"/>
        <v>0</v>
      </c>
      <c r="BI5" s="662">
        <f t="shared" si="1"/>
        <v>0</v>
      </c>
      <c r="BJ5" s="662">
        <f>IF(Y35="",0,Y35)</f>
        <v>0</v>
      </c>
      <c r="BK5" s="662">
        <f>IF(Z35="",0,Z35)</f>
        <v>0</v>
      </c>
      <c r="BL5" s="662">
        <f>IF(AA35="",0,AA35)</f>
        <v>0</v>
      </c>
      <c r="BM5" s="662">
        <f>+AC35</f>
        <v>0</v>
      </c>
      <c r="BN5" s="662">
        <f t="shared" ref="BN5:BO5" si="2">+AD35</f>
        <v>0</v>
      </c>
      <c r="BO5" s="662">
        <f t="shared" si="2"/>
        <v>0</v>
      </c>
      <c r="BP5" s="662">
        <f>+AG35</f>
        <v>0</v>
      </c>
      <c r="BQ5" s="662">
        <f>+AH35</f>
        <v>0</v>
      </c>
      <c r="BR5" s="662">
        <f>+AI35</f>
        <v>0</v>
      </c>
      <c r="BS5" s="651" t="str">
        <f>+Y36</f>
        <v>Ⅰ</v>
      </c>
      <c r="BT5" s="651" t="str">
        <f>+AC36</f>
        <v>Ⅰ</v>
      </c>
      <c r="BU5" s="651" t="str">
        <f>+AG36</f>
        <v>Ⅰ</v>
      </c>
      <c r="BV5" s="651" t="str">
        <f>+Y37</f>
        <v>Ⅰ</v>
      </c>
      <c r="BW5" s="663" t="str">
        <f>IF(Y32&gt;0,R7,"")</f>
        <v/>
      </c>
      <c r="BX5" s="664" t="str">
        <f>IF(Z32&gt;0,"",IF(AA32&gt;0,R7,""))</f>
        <v/>
      </c>
      <c r="BY5" s="664" t="str">
        <f>IF(Y32+Z32&gt;0,"",IF(AA32&gt;0,R7,""))</f>
        <v/>
      </c>
      <c r="BZ5" s="664" t="str">
        <f>IF(Y32+Z32+AA32&gt;0,"",IF(AB32&gt;0,R7,""))</f>
        <v/>
      </c>
      <c r="CA5" s="665">
        <f t="shared" ref="CA5:CH5" si="3">+AC31</f>
        <v>0</v>
      </c>
      <c r="CB5" s="665">
        <f t="shared" si="3"/>
        <v>0</v>
      </c>
      <c r="CC5" s="665">
        <f t="shared" si="3"/>
        <v>0</v>
      </c>
      <c r="CD5" s="665">
        <f t="shared" si="3"/>
        <v>0</v>
      </c>
      <c r="CE5" s="665">
        <f t="shared" si="3"/>
        <v>0</v>
      </c>
      <c r="CF5" s="665">
        <f t="shared" si="3"/>
        <v>0</v>
      </c>
      <c r="CG5" s="665">
        <f t="shared" si="3"/>
        <v>0</v>
      </c>
      <c r="CH5" s="665">
        <f t="shared" si="3"/>
        <v>0</v>
      </c>
    </row>
    <row r="6" spans="2:86" ht="12" customHeight="1">
      <c r="B6" s="666" t="s">
        <v>617</v>
      </c>
      <c r="C6" s="667"/>
      <c r="D6" s="668"/>
      <c r="E6" s="669"/>
      <c r="F6" s="669"/>
      <c r="G6" s="669"/>
      <c r="H6" s="669"/>
      <c r="I6" s="669"/>
      <c r="J6" s="670"/>
      <c r="K6" s="671" t="s">
        <v>618</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2:86" ht="12" customHeight="1">
      <c r="B7" s="390"/>
      <c r="C7" s="674"/>
      <c r="D7" s="669"/>
      <c r="E7" s="669"/>
      <c r="F7" s="669"/>
      <c r="G7" s="669"/>
      <c r="H7" s="669"/>
      <c r="I7" s="669"/>
      <c r="J7" s="670"/>
      <c r="K7" s="675" t="s">
        <v>619</v>
      </c>
      <c r="L7" s="676"/>
      <c r="M7" s="677"/>
      <c r="N7" s="678">
        <v>16</v>
      </c>
      <c r="O7" s="679"/>
      <c r="P7" s="675" t="s">
        <v>620</v>
      </c>
      <c r="Q7" s="677"/>
      <c r="R7" s="680">
        <v>10.4</v>
      </c>
      <c r="S7" s="681"/>
      <c r="T7" s="682"/>
      <c r="U7" s="683" t="s">
        <v>621</v>
      </c>
      <c r="V7" s="684"/>
      <c r="W7" s="683" t="s">
        <v>622</v>
      </c>
      <c r="X7" s="684"/>
      <c r="Y7" s="677" t="s">
        <v>623</v>
      </c>
      <c r="Z7" s="685"/>
      <c r="AA7" s="685"/>
      <c r="AB7" s="685"/>
      <c r="AC7" s="683" t="s">
        <v>624</v>
      </c>
      <c r="AD7" s="686"/>
      <c r="AE7" s="686"/>
      <c r="AF7" s="686"/>
      <c r="AG7" s="686"/>
      <c r="AH7" s="686"/>
      <c r="AI7" s="686"/>
      <c r="AJ7" s="684"/>
      <c r="AK7" s="683" t="s">
        <v>625</v>
      </c>
      <c r="AL7" s="686"/>
      <c r="AM7" s="686"/>
      <c r="AN7" s="687"/>
      <c r="AO7" s="688"/>
      <c r="AP7" s="2"/>
      <c r="AW7" s="689"/>
    </row>
    <row r="8" spans="2:86" ht="12" customHeight="1">
      <c r="B8" s="390"/>
      <c r="C8" s="674"/>
      <c r="D8" s="669"/>
      <c r="E8" s="669"/>
      <c r="F8" s="669"/>
      <c r="G8" s="669"/>
      <c r="H8" s="669"/>
      <c r="I8" s="669"/>
      <c r="J8" s="670"/>
      <c r="K8" s="685" t="s">
        <v>626</v>
      </c>
      <c r="L8" s="685" t="s">
        <v>387</v>
      </c>
      <c r="M8" s="685"/>
      <c r="N8" s="685" t="s">
        <v>388</v>
      </c>
      <c r="O8" s="685"/>
      <c r="P8" s="685" t="s">
        <v>627</v>
      </c>
      <c r="Q8" s="685"/>
      <c r="R8" s="685" t="s">
        <v>499</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2:86" ht="12" customHeight="1">
      <c r="B9" s="390"/>
      <c r="C9" s="674"/>
      <c r="D9" s="669"/>
      <c r="E9" s="669"/>
      <c r="F9" s="669"/>
      <c r="G9" s="669"/>
      <c r="H9" s="669"/>
      <c r="I9" s="669"/>
      <c r="J9" s="670"/>
      <c r="K9" s="685"/>
      <c r="L9" s="685"/>
      <c r="M9" s="685"/>
      <c r="N9" s="685"/>
      <c r="O9" s="685"/>
      <c r="P9" s="685"/>
      <c r="Q9" s="685"/>
      <c r="R9" s="685"/>
      <c r="S9" s="685"/>
      <c r="T9" s="685"/>
      <c r="U9" s="690"/>
      <c r="V9" s="691"/>
      <c r="W9" s="690"/>
      <c r="X9" s="691"/>
      <c r="Y9" s="677" t="s">
        <v>628</v>
      </c>
      <c r="Z9" s="685"/>
      <c r="AA9" s="685"/>
      <c r="AB9" s="685"/>
      <c r="AC9" s="685" t="s">
        <v>629</v>
      </c>
      <c r="AD9" s="685"/>
      <c r="AE9" s="685"/>
      <c r="AF9" s="685"/>
      <c r="AG9" s="685" t="s">
        <v>630</v>
      </c>
      <c r="AH9" s="685"/>
      <c r="AI9" s="685"/>
      <c r="AJ9" s="685"/>
      <c r="AK9" s="690"/>
      <c r="AL9" s="695"/>
      <c r="AM9" s="695"/>
      <c r="AN9" s="696"/>
      <c r="AO9" s="697"/>
      <c r="AP9" s="2"/>
    </row>
    <row r="10" spans="2:86" ht="12" customHeight="1">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345</v>
      </c>
      <c r="Z10" s="699" t="s">
        <v>344</v>
      </c>
      <c r="AA10" s="699" t="s">
        <v>631</v>
      </c>
      <c r="AB10" s="699" t="s">
        <v>632</v>
      </c>
      <c r="AC10" s="699" t="s">
        <v>345</v>
      </c>
      <c r="AD10" s="699" t="s">
        <v>344</v>
      </c>
      <c r="AE10" s="699" t="s">
        <v>631</v>
      </c>
      <c r="AF10" s="699" t="s">
        <v>632</v>
      </c>
      <c r="AG10" s="699" t="s">
        <v>345</v>
      </c>
      <c r="AH10" s="699" t="s">
        <v>344</v>
      </c>
      <c r="AI10" s="699" t="s">
        <v>631</v>
      </c>
      <c r="AJ10" s="699" t="s">
        <v>632</v>
      </c>
      <c r="AK10" s="692"/>
      <c r="AL10" s="693"/>
      <c r="AM10" s="693"/>
      <c r="AN10" s="700"/>
      <c r="AO10" s="701"/>
      <c r="AP10" s="2"/>
    </row>
    <row r="11" spans="2:86" ht="12" customHeight="1">
      <c r="B11" s="390"/>
      <c r="C11" s="674"/>
      <c r="D11" s="669"/>
      <c r="E11" s="669"/>
      <c r="F11" s="669"/>
      <c r="G11" s="669"/>
      <c r="H11" s="669"/>
      <c r="I11" s="669"/>
      <c r="J11" s="670"/>
      <c r="K11" s="702"/>
      <c r="L11" s="703"/>
      <c r="M11" s="704"/>
      <c r="N11" s="703"/>
      <c r="O11" s="704"/>
      <c r="P11" s="703"/>
      <c r="Q11" s="704"/>
      <c r="R11" s="705"/>
      <c r="S11" s="705"/>
      <c r="T11" s="705"/>
      <c r="U11" s="703"/>
      <c r="V11" s="704"/>
      <c r="W11" s="703"/>
      <c r="X11" s="706"/>
      <c r="Y11" s="707"/>
      <c r="Z11" s="707"/>
      <c r="AA11" s="707"/>
      <c r="AB11" s="707"/>
      <c r="AC11" s="708"/>
      <c r="AD11" s="708"/>
      <c r="AE11" s="708"/>
      <c r="AF11" s="708"/>
      <c r="AG11" s="708"/>
      <c r="AH11" s="708"/>
      <c r="AI11" s="708"/>
      <c r="AJ11" s="708"/>
      <c r="AK11" s="709"/>
      <c r="AL11" s="710"/>
      <c r="AM11" s="710"/>
      <c r="AN11" s="711"/>
      <c r="AO11" s="712"/>
      <c r="AP11" s="2"/>
      <c r="AQ11" s="713">
        <f>IF(P11="外力",1,IF(P11="材質劣化",2,IF(P11="漏水",3,4)))</f>
        <v>4</v>
      </c>
    </row>
    <row r="12" spans="2:86" ht="12" customHeight="1">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4">IF(P12="外力",1,IF(P12="材質劣化",2,IF(P12="漏水",3,4)))</f>
        <v>4</v>
      </c>
    </row>
    <row r="13" spans="2:86" ht="12" customHeight="1">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4"/>
        <v>4</v>
      </c>
    </row>
    <row r="14" spans="2:86" ht="12" customHeight="1">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row>
    <row r="15" spans="2:86" ht="12" customHeight="1">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row>
    <row r="16" spans="2:86" ht="12" customHeight="1">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row>
    <row r="17" spans="1:111" s="630" customFormat="1" ht="12" customHeight="1">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633</v>
      </c>
      <c r="L31" s="685" t="s">
        <v>634</v>
      </c>
      <c r="M31" s="685"/>
      <c r="N31" s="685"/>
      <c r="O31" s="685"/>
      <c r="P31" s="685"/>
      <c r="Q31" s="685"/>
      <c r="R31" s="685"/>
      <c r="S31" s="685"/>
      <c r="T31" s="685"/>
      <c r="U31" s="685"/>
      <c r="V31" s="685"/>
      <c r="W31" s="685"/>
      <c r="X31" s="685"/>
      <c r="Y31" s="675" t="s">
        <v>635</v>
      </c>
      <c r="Z31" s="676"/>
      <c r="AA31" s="676"/>
      <c r="AB31" s="677"/>
      <c r="AC31" s="714">
        <f t="shared" ref="AC31:AJ31" si="5">SUM(AC11:AC30)</f>
        <v>0</v>
      </c>
      <c r="AD31" s="714">
        <f t="shared" si="5"/>
        <v>0</v>
      </c>
      <c r="AE31" s="714">
        <f t="shared" si="5"/>
        <v>0</v>
      </c>
      <c r="AF31" s="714">
        <f t="shared" si="5"/>
        <v>0</v>
      </c>
      <c r="AG31" s="714">
        <f t="shared" si="5"/>
        <v>0</v>
      </c>
      <c r="AH31" s="714">
        <f t="shared" si="5"/>
        <v>0</v>
      </c>
      <c r="AI31" s="714">
        <f t="shared" si="5"/>
        <v>0</v>
      </c>
      <c r="AJ31" s="714">
        <f t="shared" si="5"/>
        <v>0</v>
      </c>
      <c r="AK31" s="675" t="s">
        <v>636</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637</v>
      </c>
      <c r="M32" s="685"/>
      <c r="N32" s="685"/>
      <c r="O32" s="685" t="s">
        <v>638</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0</v>
      </c>
      <c r="AE32" s="715">
        <f t="shared" si="6"/>
        <v>0</v>
      </c>
      <c r="AF32" s="715">
        <f t="shared" si="6"/>
        <v>0</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390"/>
      <c r="C33" s="674"/>
      <c r="D33" s="669"/>
      <c r="E33" s="669"/>
      <c r="F33" s="669"/>
      <c r="G33" s="669"/>
      <c r="H33" s="669"/>
      <c r="I33" s="669"/>
      <c r="J33" s="670"/>
      <c r="K33" s="685"/>
      <c r="L33" s="685"/>
      <c r="M33" s="685"/>
      <c r="N33" s="685"/>
      <c r="O33" s="685" t="s">
        <v>639</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Ⅰ</v>
      </c>
      <c r="AD33" s="720"/>
      <c r="AE33" s="720"/>
      <c r="AF33" s="721"/>
      <c r="AG33" s="719" t="str">
        <f>IF(AG32&gt;0,"Ⅳ",IF(AH32&gt;0,"Ⅲ",IF(AI32&gt;0,"Ⅱa",IF(AJ32&gt;0,"Ⅱb","Ⅰ"))))</f>
        <v>Ⅰ</v>
      </c>
      <c r="AH33" s="720"/>
      <c r="AI33" s="720"/>
      <c r="AJ33" s="721"/>
      <c r="AK33" s="722"/>
      <c r="AL33" s="723"/>
      <c r="AM33" s="723"/>
      <c r="AN33" s="723"/>
      <c r="AO33" s="724"/>
      <c r="AP33" s="2"/>
      <c r="AQ33" s="31" t="s">
        <v>611</v>
      </c>
      <c r="AR33" s="31" t="s">
        <v>612</v>
      </c>
      <c r="AS33" s="287" t="s">
        <v>615</v>
      </c>
      <c r="AT33" s="494"/>
    </row>
    <row r="34" spans="2:86" ht="12" customHeight="1">
      <c r="B34" s="390"/>
      <c r="C34" s="674"/>
      <c r="D34" s="669"/>
      <c r="E34" s="669"/>
      <c r="F34" s="669"/>
      <c r="G34" s="669"/>
      <c r="H34" s="669"/>
      <c r="I34" s="669"/>
      <c r="J34" s="670"/>
      <c r="K34" s="685"/>
      <c r="L34" s="685" t="s">
        <v>640</v>
      </c>
      <c r="M34" s="685"/>
      <c r="N34" s="685"/>
      <c r="O34" s="685" t="s">
        <v>641</v>
      </c>
      <c r="P34" s="685"/>
      <c r="Q34" s="685"/>
      <c r="R34" s="685"/>
      <c r="S34" s="685"/>
      <c r="T34" s="685"/>
      <c r="U34" s="685"/>
      <c r="V34" s="685"/>
      <c r="W34" s="685"/>
      <c r="X34" s="685"/>
      <c r="Y34" s="445" t="s">
        <v>345</v>
      </c>
      <c r="Z34" s="445" t="s">
        <v>344</v>
      </c>
      <c r="AA34" s="725" t="s">
        <v>343</v>
      </c>
      <c r="AB34" s="725"/>
      <c r="AC34" s="445" t="s">
        <v>345</v>
      </c>
      <c r="AD34" s="445" t="s">
        <v>344</v>
      </c>
      <c r="AE34" s="725" t="s">
        <v>343</v>
      </c>
      <c r="AF34" s="725"/>
      <c r="AG34" s="445" t="s">
        <v>345</v>
      </c>
      <c r="AH34" s="445" t="s">
        <v>344</v>
      </c>
      <c r="AI34" s="725" t="s">
        <v>343</v>
      </c>
      <c r="AJ34" s="725"/>
      <c r="AK34" s="722"/>
      <c r="AL34" s="723"/>
      <c r="AM34" s="723"/>
      <c r="AN34" s="723"/>
      <c r="AO34" s="724"/>
      <c r="AP34" s="2"/>
      <c r="AQ34" s="726">
        <f>+Y32+Z32</f>
        <v>0</v>
      </c>
      <c r="AR34" s="727"/>
      <c r="AS34" s="726">
        <f>+AA32+AB32</f>
        <v>0</v>
      </c>
      <c r="AT34" s="727"/>
    </row>
    <row r="35" spans="2:86" ht="12" customHeight="1">
      <c r="B35" s="390"/>
      <c r="C35" s="674"/>
      <c r="D35" s="669"/>
      <c r="E35" s="669"/>
      <c r="F35" s="669"/>
      <c r="G35" s="669"/>
      <c r="H35" s="669"/>
      <c r="I35" s="669"/>
      <c r="J35" s="670"/>
      <c r="K35" s="685"/>
      <c r="L35" s="685"/>
      <c r="M35" s="685"/>
      <c r="N35" s="685"/>
      <c r="O35" s="685" t="s">
        <v>642</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0</v>
      </c>
      <c r="AE35" s="719">
        <f>AE32+AF32</f>
        <v>0</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0</v>
      </c>
      <c r="AT35" s="729"/>
    </row>
    <row r="36" spans="2:86" ht="12" customHeight="1">
      <c r="B36" s="390"/>
      <c r="C36" s="674"/>
      <c r="D36" s="669"/>
      <c r="E36" s="669"/>
      <c r="F36" s="669"/>
      <c r="G36" s="669"/>
      <c r="H36" s="669"/>
      <c r="I36" s="669"/>
      <c r="J36" s="670"/>
      <c r="K36" s="685"/>
      <c r="L36" s="685"/>
      <c r="M36" s="685"/>
      <c r="N36" s="685"/>
      <c r="O36" s="685" t="s">
        <v>643</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Ⅰ</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Ⅰ</v>
      </c>
      <c r="AR36" s="730"/>
      <c r="AS36" s="730"/>
      <c r="AT36" s="730"/>
    </row>
    <row r="37" spans="2:86" ht="12" customHeight="1">
      <c r="B37" s="390"/>
      <c r="C37" s="674"/>
      <c r="D37" s="669"/>
      <c r="E37" s="669"/>
      <c r="F37" s="669"/>
      <c r="G37" s="669"/>
      <c r="H37" s="669"/>
      <c r="I37" s="669"/>
      <c r="J37" s="670"/>
      <c r="K37" s="685"/>
      <c r="L37" s="685"/>
      <c r="M37" s="685"/>
      <c r="N37" s="685"/>
      <c r="O37" s="685" t="s">
        <v>644</v>
      </c>
      <c r="P37" s="685"/>
      <c r="Q37" s="685"/>
      <c r="R37" s="685"/>
      <c r="S37" s="685"/>
      <c r="T37" s="685"/>
      <c r="U37" s="685"/>
      <c r="V37" s="685"/>
      <c r="W37" s="685"/>
      <c r="X37" s="685"/>
      <c r="Y37" s="719" t="str">
        <f>IF(COUNTIF(Y36:AJ36,"Ⅳ")&gt;0,"Ⅳ",IF(COUNTIF(Y36:AJ36,"Ⅲ")&gt;0,"Ⅲ",IF(COUNTIF(Y36:AJ36,"Ⅱ")&gt;0,"Ⅱ","Ⅰ")))</f>
        <v>Ⅰ</v>
      </c>
      <c r="Z37" s="720"/>
      <c r="AA37" s="720"/>
      <c r="AB37" s="720"/>
      <c r="AC37" s="720"/>
      <c r="AD37" s="720"/>
      <c r="AE37" s="720"/>
      <c r="AF37" s="720"/>
      <c r="AG37" s="720"/>
      <c r="AH37" s="720"/>
      <c r="AI37" s="720"/>
      <c r="AJ37" s="721"/>
      <c r="AK37" s="731"/>
      <c r="AL37" s="732"/>
      <c r="AM37" s="732"/>
      <c r="AN37" s="732"/>
      <c r="AO37" s="733"/>
      <c r="AP37" s="2"/>
    </row>
    <row r="38" spans="2:86" ht="14.25" customHeight="1">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2:86" ht="14.25" customHeight="1">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2:86" ht="12" customHeight="1">
      <c r="B40" s="390"/>
      <c r="C40" s="674"/>
      <c r="D40" s="669"/>
      <c r="E40" s="669"/>
      <c r="F40" s="669"/>
      <c r="G40" s="669"/>
      <c r="H40" s="669"/>
      <c r="I40" s="669"/>
      <c r="J40" s="670"/>
      <c r="K40" s="735" t="s">
        <v>645</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row>
    <row r="41" spans="2:86" ht="12" customHeight="1">
      <c r="B41" s="390"/>
      <c r="C41" s="674"/>
      <c r="D41" s="669"/>
      <c r="E41" s="669"/>
      <c r="F41" s="669"/>
      <c r="G41" s="669"/>
      <c r="H41" s="669"/>
      <c r="I41" s="669"/>
      <c r="J41" s="670"/>
      <c r="K41" s="736" t="s">
        <v>646</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2:86" ht="12" customHeight="1">
      <c r="B42" s="390"/>
      <c r="C42" s="674"/>
      <c r="D42" s="669"/>
      <c r="E42" s="669"/>
      <c r="F42" s="669"/>
      <c r="G42" s="669"/>
      <c r="H42" s="669"/>
      <c r="I42" s="669"/>
      <c r="J42" s="670"/>
      <c r="K42" s="737" t="s">
        <v>647</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2:86" ht="12" customHeight="1">
      <c r="B43" s="390"/>
      <c r="C43" s="674"/>
      <c r="D43" s="669"/>
      <c r="E43" s="669"/>
      <c r="F43" s="669"/>
      <c r="G43" s="669"/>
      <c r="H43" s="669"/>
      <c r="I43" s="669"/>
      <c r="J43" s="670"/>
      <c r="K43" s="737" t="s">
        <v>648</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2:86" ht="12" customHeight="1">
      <c r="B44" s="390"/>
      <c r="C44" s="674"/>
      <c r="D44" s="669"/>
      <c r="E44" s="669"/>
      <c r="F44" s="669"/>
      <c r="G44" s="669"/>
      <c r="H44" s="669"/>
      <c r="I44" s="669"/>
      <c r="J44" s="670"/>
      <c r="K44" s="740" t="s">
        <v>649</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2:86"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2:86" s="602" customFormat="1" ht="12" customHeight="1">
      <c r="B46" s="2" t="s">
        <v>650</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2:86" ht="12" customHeight="1">
      <c r="B47" s="2" t="s">
        <v>651</v>
      </c>
    </row>
    <row r="48" spans="2:86" ht="12" customHeight="1">
      <c r="B48" s="2" t="s">
        <v>652</v>
      </c>
    </row>
    <row r="49" spans="2:2" ht="12" customHeight="1">
      <c r="B49" s="2" t="s">
        <v>653</v>
      </c>
    </row>
    <row r="50" spans="2:2" ht="12" customHeight="1">
      <c r="B50" s="2" t="s">
        <v>654</v>
      </c>
    </row>
    <row r="51" spans="2:2" ht="12" customHeight="1">
      <c r="B51" s="2" t="s">
        <v>655</v>
      </c>
    </row>
    <row r="52" spans="2:2">
      <c r="B52" s="2" t="s">
        <v>656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74" priority="4">
      <formula>$AQ11=2</formula>
    </cfRule>
  </conditionalFormatting>
  <conditionalFormatting sqref="Y11:AF30">
    <cfRule type="expression" dxfId="73" priority="3">
      <formula>$AQ11=3</formula>
    </cfRule>
  </conditionalFormatting>
  <conditionalFormatting sqref="Y11:AJ30">
    <cfRule type="expression" dxfId="72" priority="1">
      <formula>$AQ11=4</formula>
    </cfRule>
  </conditionalFormatting>
  <conditionalFormatting sqref="AC11:AJ30">
    <cfRule type="expression" dxfId="71" priority="2">
      <formula>$AQ11=1</formula>
    </cfRule>
  </conditionalFormatting>
  <dataValidations count="2">
    <dataValidation type="list" allowBlank="1" showInputMessage="1" showErrorMessage="1" sqref="N11:O30 R11:T30" xr:uid="{ED62C4FB-E72E-4D8A-BBDD-DEF9B91F1C3C}">
      <formula1>INDIRECT(L11)</formula1>
    </dataValidation>
    <dataValidation type="list" allowBlank="1" showInputMessage="1" showErrorMessage="1" sqref="Y11:AB30" xr:uid="{7BF4BCCB-E068-4A53-91F1-E60F665CAE0D}">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2C3D8-A464-4560-94B6-E56C5725CE94}">
  <dimension ref="A1:DG52"/>
  <sheetViews>
    <sheetView showGridLines="0" showZeros="0" view="pageBreakPreview" zoomScale="90" zoomScaleNormal="100" zoomScaleSheetLayoutView="90" workbookViewId="0">
      <selection activeCell="AY29" sqref="AY29"/>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1:111">
      <c r="AU1" s="631" t="s">
        <v>598</v>
      </c>
      <c r="AV1" s="632" t="s">
        <v>599</v>
      </c>
      <c r="AW1" s="633" t="s">
        <v>600</v>
      </c>
      <c r="AX1" s="634" t="s">
        <v>601</v>
      </c>
      <c r="AY1" s="635"/>
      <c r="AZ1" s="635"/>
      <c r="BA1" s="635"/>
      <c r="BB1" s="635"/>
      <c r="BC1" s="635"/>
      <c r="BD1" s="635"/>
      <c r="BE1" s="635"/>
      <c r="BF1" s="635"/>
      <c r="BG1" s="635"/>
      <c r="BH1" s="635"/>
      <c r="BI1" s="635"/>
      <c r="BJ1" s="635"/>
      <c r="BK1" s="635"/>
      <c r="BL1" s="635"/>
      <c r="BM1" s="635"/>
      <c r="BN1" s="635"/>
      <c r="BO1" s="635"/>
      <c r="BP1" s="635"/>
      <c r="BQ1" s="635"/>
      <c r="BR1" s="636"/>
      <c r="BS1" s="309" t="s">
        <v>602</v>
      </c>
      <c r="BT1" s="637"/>
      <c r="BU1" s="637"/>
      <c r="BV1" s="637"/>
      <c r="BW1" s="638" t="s">
        <v>603</v>
      </c>
      <c r="BX1" s="639"/>
      <c r="BY1" s="639"/>
      <c r="BZ1" s="639"/>
      <c r="CA1" s="639"/>
      <c r="CB1" s="639"/>
      <c r="CC1" s="639"/>
      <c r="CD1" s="639"/>
      <c r="CE1" s="639"/>
      <c r="CF1" s="639"/>
      <c r="CG1" s="639"/>
      <c r="CH1" s="640"/>
    </row>
    <row r="2" spans="1:111" ht="8.25" customHeight="1">
      <c r="AU2" s="631"/>
      <c r="AV2" s="641"/>
      <c r="AW2" s="642"/>
      <c r="AX2" s="643" t="s">
        <v>604</v>
      </c>
      <c r="AY2" s="118"/>
      <c r="AZ2" s="118"/>
      <c r="BA2" s="118"/>
      <c r="BB2" s="118"/>
      <c r="BC2" s="118"/>
      <c r="BD2" s="118"/>
      <c r="BE2" s="118"/>
      <c r="BF2" s="118"/>
      <c r="BG2" s="118"/>
      <c r="BH2" s="118"/>
      <c r="BI2" s="118"/>
      <c r="BJ2" s="118" t="s">
        <v>605</v>
      </c>
      <c r="BK2" s="118"/>
      <c r="BL2" s="118"/>
      <c r="BM2" s="118"/>
      <c r="BN2" s="118"/>
      <c r="BO2" s="118"/>
      <c r="BP2" s="118"/>
      <c r="BQ2" s="118"/>
      <c r="BR2" s="644"/>
      <c r="BS2" s="637"/>
      <c r="BT2" s="637"/>
      <c r="BU2" s="637"/>
      <c r="BV2" s="637"/>
      <c r="BW2" s="645" t="s">
        <v>606</v>
      </c>
      <c r="BX2" s="287"/>
      <c r="BY2" s="287"/>
      <c r="BZ2" s="287"/>
      <c r="CA2" s="118" t="s">
        <v>607</v>
      </c>
      <c r="CB2" s="118"/>
      <c r="CC2" s="118"/>
      <c r="CD2" s="118"/>
      <c r="CE2" s="118"/>
      <c r="CF2" s="118"/>
      <c r="CG2" s="118"/>
      <c r="CH2" s="644"/>
    </row>
    <row r="3" spans="1:111" ht="25.05" customHeight="1">
      <c r="B3" s="408" t="s">
        <v>608</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356</v>
      </c>
      <c r="AY3" s="118"/>
      <c r="AZ3" s="118"/>
      <c r="BA3" s="118"/>
      <c r="BB3" s="118" t="s">
        <v>342</v>
      </c>
      <c r="BC3" s="118"/>
      <c r="BD3" s="118"/>
      <c r="BE3" s="118"/>
      <c r="BF3" s="118" t="s">
        <v>353</v>
      </c>
      <c r="BG3" s="118"/>
      <c r="BH3" s="118"/>
      <c r="BI3" s="118"/>
      <c r="BJ3" s="287" t="s">
        <v>356</v>
      </c>
      <c r="BK3" s="287"/>
      <c r="BL3" s="287"/>
      <c r="BM3" s="287" t="s">
        <v>342</v>
      </c>
      <c r="BN3" s="287"/>
      <c r="BO3" s="287"/>
      <c r="BP3" s="287" t="s">
        <v>353</v>
      </c>
      <c r="BQ3" s="287"/>
      <c r="BR3" s="648"/>
      <c r="BS3" s="309" t="s">
        <v>356</v>
      </c>
      <c r="BT3" s="309" t="s">
        <v>342</v>
      </c>
      <c r="BU3" s="309" t="s">
        <v>353</v>
      </c>
      <c r="BV3" s="309" t="s">
        <v>609</v>
      </c>
      <c r="BW3" s="643" t="s">
        <v>610</v>
      </c>
      <c r="BX3" s="118"/>
      <c r="BY3" s="118"/>
      <c r="BZ3" s="118"/>
      <c r="CA3" s="118" t="s">
        <v>342</v>
      </c>
      <c r="CB3" s="118"/>
      <c r="CC3" s="118"/>
      <c r="CD3" s="118"/>
      <c r="CE3" s="118" t="s">
        <v>353</v>
      </c>
      <c r="CF3" s="118"/>
      <c r="CG3" s="118"/>
      <c r="CH3" s="644"/>
    </row>
    <row r="4" spans="1:111" ht="18" customHeight="1">
      <c r="B4" s="266" t="s">
        <v>8</v>
      </c>
      <c r="C4" s="266"/>
      <c r="D4" s="604"/>
      <c r="E4" s="115" t="s">
        <v>292</v>
      </c>
      <c r="F4" s="116"/>
      <c r="G4" s="116"/>
      <c r="H4" s="116"/>
      <c r="I4" s="116"/>
      <c r="J4" s="117"/>
      <c r="K4" s="141" t="s">
        <v>9</v>
      </c>
      <c r="L4" s="287"/>
      <c r="M4" s="287"/>
      <c r="N4" s="288" t="s">
        <v>294</v>
      </c>
      <c r="O4" s="288"/>
      <c r="P4" s="288"/>
      <c r="Q4" s="288"/>
      <c r="R4" s="288"/>
      <c r="S4" s="288"/>
      <c r="T4" s="118" t="s">
        <v>374</v>
      </c>
      <c r="U4" s="118"/>
      <c r="V4" s="118"/>
      <c r="W4" s="118"/>
      <c r="X4" s="118"/>
      <c r="Y4" s="109" t="s">
        <v>310</v>
      </c>
      <c r="Z4" s="109"/>
      <c r="AA4" s="109"/>
      <c r="AB4" s="109"/>
      <c r="AC4" s="109"/>
      <c r="AD4" s="109"/>
      <c r="AE4" s="109"/>
      <c r="AF4" s="109"/>
      <c r="AG4" s="91" t="s">
        <v>375</v>
      </c>
      <c r="AH4" s="92"/>
      <c r="AI4" s="92"/>
      <c r="AJ4" s="93"/>
      <c r="AK4" s="606">
        <v>44861</v>
      </c>
      <c r="AL4" s="649"/>
      <c r="AM4" s="649"/>
      <c r="AN4" s="649"/>
      <c r="AO4" s="650"/>
      <c r="AQ4" s="651"/>
      <c r="AU4" s="631"/>
      <c r="AV4" s="641"/>
      <c r="AW4" s="642"/>
      <c r="AX4" s="652" t="s">
        <v>611</v>
      </c>
      <c r="AY4" s="653" t="s">
        <v>612</v>
      </c>
      <c r="AZ4" s="653" t="s">
        <v>613</v>
      </c>
      <c r="BA4" s="654" t="s">
        <v>614</v>
      </c>
      <c r="BB4" s="655" t="s">
        <v>611</v>
      </c>
      <c r="BC4" s="653" t="s">
        <v>612</v>
      </c>
      <c r="BD4" s="653" t="s">
        <v>613</v>
      </c>
      <c r="BE4" s="654" t="s">
        <v>614</v>
      </c>
      <c r="BF4" s="655" t="s">
        <v>611</v>
      </c>
      <c r="BG4" s="653" t="s">
        <v>612</v>
      </c>
      <c r="BH4" s="653" t="s">
        <v>613</v>
      </c>
      <c r="BI4" s="654" t="s">
        <v>614</v>
      </c>
      <c r="BJ4" s="655" t="s">
        <v>611</v>
      </c>
      <c r="BK4" s="653" t="s">
        <v>612</v>
      </c>
      <c r="BL4" s="654" t="s">
        <v>615</v>
      </c>
      <c r="BM4" s="655" t="s">
        <v>611</v>
      </c>
      <c r="BN4" s="653" t="s">
        <v>612</v>
      </c>
      <c r="BO4" s="654" t="s">
        <v>615</v>
      </c>
      <c r="BP4" s="655" t="s">
        <v>611</v>
      </c>
      <c r="BQ4" s="653" t="s">
        <v>612</v>
      </c>
      <c r="BR4" s="656" t="s">
        <v>615</v>
      </c>
      <c r="BS4" s="637"/>
      <c r="BT4" s="637"/>
      <c r="BU4" s="637"/>
      <c r="BV4" s="637"/>
      <c r="BW4" s="652" t="s">
        <v>611</v>
      </c>
      <c r="BX4" s="653" t="s">
        <v>612</v>
      </c>
      <c r="BY4" s="653" t="s">
        <v>613</v>
      </c>
      <c r="BZ4" s="654" t="s">
        <v>614</v>
      </c>
      <c r="CA4" s="655" t="s">
        <v>611</v>
      </c>
      <c r="CB4" s="653" t="s">
        <v>612</v>
      </c>
      <c r="CC4" s="653" t="s">
        <v>613</v>
      </c>
      <c r="CD4" s="654" t="s">
        <v>614</v>
      </c>
      <c r="CE4" s="655" t="s">
        <v>611</v>
      </c>
      <c r="CF4" s="653" t="s">
        <v>612</v>
      </c>
      <c r="CG4" s="653" t="s">
        <v>613</v>
      </c>
      <c r="CH4" s="656" t="s">
        <v>614</v>
      </c>
    </row>
    <row r="5" spans="1:111" ht="18" customHeight="1">
      <c r="B5" s="274" t="s">
        <v>0</v>
      </c>
      <c r="C5" s="274"/>
      <c r="D5" s="609"/>
      <c r="E5" s="119" t="s">
        <v>293</v>
      </c>
      <c r="F5" s="120"/>
      <c r="G5" s="120"/>
      <c r="H5" s="120"/>
      <c r="I5" s="120"/>
      <c r="J5" s="130"/>
      <c r="K5" s="413" t="s">
        <v>1</v>
      </c>
      <c r="L5" s="309"/>
      <c r="M5" s="309"/>
      <c r="N5" s="288" t="s">
        <v>295</v>
      </c>
      <c r="O5" s="288"/>
      <c r="P5" s="288"/>
      <c r="Q5" s="288"/>
      <c r="R5" s="288"/>
      <c r="S5" s="288"/>
      <c r="T5" s="118" t="s">
        <v>376</v>
      </c>
      <c r="U5" s="118"/>
      <c r="V5" s="118"/>
      <c r="W5" s="118"/>
      <c r="X5" s="118"/>
      <c r="Y5" s="109" t="s">
        <v>334</v>
      </c>
      <c r="Z5" s="109"/>
      <c r="AA5" s="109"/>
      <c r="AB5" s="109"/>
      <c r="AC5" s="109"/>
      <c r="AD5" s="109"/>
      <c r="AE5" s="109"/>
      <c r="AF5" s="109"/>
      <c r="AG5" s="578"/>
      <c r="AH5" s="611"/>
      <c r="AI5" s="611"/>
      <c r="AJ5" s="579"/>
      <c r="AK5" s="657"/>
      <c r="AL5" s="658"/>
      <c r="AM5" s="658"/>
      <c r="AN5" s="658"/>
      <c r="AO5" s="659"/>
      <c r="AQ5" s="651" t="s">
        <v>616</v>
      </c>
      <c r="AU5" s="631"/>
      <c r="AV5" s="660">
        <f>N7</f>
        <v>17</v>
      </c>
      <c r="AW5" s="661">
        <f>R7</f>
        <v>10.4</v>
      </c>
      <c r="AX5" s="662">
        <f>+Y32</f>
        <v>0</v>
      </c>
      <c r="AY5" s="662">
        <f>+Z32</f>
        <v>0</v>
      </c>
      <c r="AZ5" s="662">
        <f>+AA32</f>
        <v>0</v>
      </c>
      <c r="BA5" s="662">
        <f t="shared" ref="BA5" si="0">+AB32</f>
        <v>0</v>
      </c>
      <c r="BB5" s="662">
        <f>+AC32</f>
        <v>0</v>
      </c>
      <c r="BC5" s="662">
        <f t="shared" ref="BC5:BI5" si="1">+AD32</f>
        <v>0</v>
      </c>
      <c r="BD5" s="662">
        <f t="shared" si="1"/>
        <v>0</v>
      </c>
      <c r="BE5" s="662">
        <f t="shared" si="1"/>
        <v>1</v>
      </c>
      <c r="BF5" s="662">
        <f t="shared" si="1"/>
        <v>0</v>
      </c>
      <c r="BG5" s="662">
        <f t="shared" si="1"/>
        <v>0</v>
      </c>
      <c r="BH5" s="662">
        <f t="shared" si="1"/>
        <v>0</v>
      </c>
      <c r="BI5" s="662">
        <f t="shared" si="1"/>
        <v>0</v>
      </c>
      <c r="BJ5" s="662">
        <f>IF(Y35="",0,Y35)</f>
        <v>0</v>
      </c>
      <c r="BK5" s="662">
        <f>IF(Z35="",0,Z35)</f>
        <v>0</v>
      </c>
      <c r="BL5" s="662">
        <f>IF(AA35="",0,AA35)</f>
        <v>0</v>
      </c>
      <c r="BM5" s="662">
        <f>+AC35</f>
        <v>0</v>
      </c>
      <c r="BN5" s="662">
        <f t="shared" ref="BN5:BO5" si="2">+AD35</f>
        <v>0</v>
      </c>
      <c r="BO5" s="662">
        <f t="shared" si="2"/>
        <v>1</v>
      </c>
      <c r="BP5" s="662">
        <f>+AG35</f>
        <v>0</v>
      </c>
      <c r="BQ5" s="662">
        <f>+AH35</f>
        <v>0</v>
      </c>
      <c r="BR5" s="662">
        <f>+AI35</f>
        <v>0</v>
      </c>
      <c r="BS5" s="651" t="str">
        <f>+Y36</f>
        <v>Ⅰ</v>
      </c>
      <c r="BT5" s="651" t="str">
        <f>+AC36</f>
        <v>Ⅱ</v>
      </c>
      <c r="BU5" s="651" t="str">
        <f>+AG36</f>
        <v>Ⅰ</v>
      </c>
      <c r="BV5" s="651" t="str">
        <f>+Y37</f>
        <v>Ⅱ</v>
      </c>
      <c r="BW5" s="663" t="str">
        <f>IF(Y32&gt;0,R7,"")</f>
        <v/>
      </c>
      <c r="BX5" s="664" t="str">
        <f>IF(Z32&gt;0,"",IF(AA32&gt;0,R7,""))</f>
        <v/>
      </c>
      <c r="BY5" s="664" t="str">
        <f>IF(Y32+Z32&gt;0,"",IF(AA32&gt;0,R7,""))</f>
        <v/>
      </c>
      <c r="BZ5" s="664" t="str">
        <f>IF(Y32+Z32+AA32&gt;0,"",IF(AB32&gt;0,R7,""))</f>
        <v/>
      </c>
      <c r="CA5" s="665">
        <f t="shared" ref="CA5:CH5" si="3">+AC31</f>
        <v>0</v>
      </c>
      <c r="CB5" s="665">
        <f t="shared" si="3"/>
        <v>0</v>
      </c>
      <c r="CC5" s="665">
        <f t="shared" si="3"/>
        <v>0</v>
      </c>
      <c r="CD5" s="665">
        <f t="shared" si="3"/>
        <v>0.08</v>
      </c>
      <c r="CE5" s="665">
        <f t="shared" si="3"/>
        <v>0</v>
      </c>
      <c r="CF5" s="665">
        <f t="shared" si="3"/>
        <v>0</v>
      </c>
      <c r="CG5" s="665">
        <f t="shared" si="3"/>
        <v>0</v>
      </c>
      <c r="CH5" s="665">
        <f t="shared" si="3"/>
        <v>0</v>
      </c>
    </row>
    <row r="6" spans="1:111" ht="12" customHeight="1">
      <c r="B6" s="666" t="s">
        <v>617</v>
      </c>
      <c r="C6" s="667"/>
      <c r="D6" s="668"/>
      <c r="E6" s="669"/>
      <c r="F6" s="669"/>
      <c r="G6" s="669"/>
      <c r="H6" s="669"/>
      <c r="I6" s="669"/>
      <c r="J6" s="670"/>
      <c r="K6" s="671" t="s">
        <v>618</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1:111" ht="12" customHeight="1">
      <c r="B7" s="390"/>
      <c r="C7" s="674"/>
      <c r="D7" s="669"/>
      <c r="E7" s="669"/>
      <c r="F7" s="669"/>
      <c r="G7" s="669"/>
      <c r="H7" s="669"/>
      <c r="I7" s="669"/>
      <c r="J7" s="670"/>
      <c r="K7" s="675" t="s">
        <v>619</v>
      </c>
      <c r="L7" s="676"/>
      <c r="M7" s="677"/>
      <c r="N7" s="678">
        <v>17</v>
      </c>
      <c r="O7" s="679"/>
      <c r="P7" s="675" t="s">
        <v>620</v>
      </c>
      <c r="Q7" s="677"/>
      <c r="R7" s="680">
        <v>10.4</v>
      </c>
      <c r="S7" s="681"/>
      <c r="T7" s="682"/>
      <c r="U7" s="683" t="s">
        <v>621</v>
      </c>
      <c r="V7" s="684"/>
      <c r="W7" s="683" t="s">
        <v>622</v>
      </c>
      <c r="X7" s="684"/>
      <c r="Y7" s="677" t="s">
        <v>623</v>
      </c>
      <c r="Z7" s="685"/>
      <c r="AA7" s="685"/>
      <c r="AB7" s="685"/>
      <c r="AC7" s="683" t="s">
        <v>624</v>
      </c>
      <c r="AD7" s="686"/>
      <c r="AE7" s="686"/>
      <c r="AF7" s="686"/>
      <c r="AG7" s="686"/>
      <c r="AH7" s="686"/>
      <c r="AI7" s="686"/>
      <c r="AJ7" s="684"/>
      <c r="AK7" s="683" t="s">
        <v>625</v>
      </c>
      <c r="AL7" s="686"/>
      <c r="AM7" s="686"/>
      <c r="AN7" s="687"/>
      <c r="AO7" s="688"/>
      <c r="AP7" s="2"/>
      <c r="AW7" s="689"/>
    </row>
    <row r="8" spans="1:111" ht="12" customHeight="1">
      <c r="B8" s="390"/>
      <c r="C8" s="674"/>
      <c r="D8" s="669"/>
      <c r="E8" s="669"/>
      <c r="F8" s="669"/>
      <c r="G8" s="669"/>
      <c r="H8" s="669"/>
      <c r="I8" s="669"/>
      <c r="J8" s="670"/>
      <c r="K8" s="685" t="s">
        <v>626</v>
      </c>
      <c r="L8" s="685" t="s">
        <v>387</v>
      </c>
      <c r="M8" s="685"/>
      <c r="N8" s="685" t="s">
        <v>388</v>
      </c>
      <c r="O8" s="685"/>
      <c r="P8" s="685" t="s">
        <v>627</v>
      </c>
      <c r="Q8" s="685"/>
      <c r="R8" s="685" t="s">
        <v>499</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1:111" ht="12" customHeight="1">
      <c r="B9" s="390"/>
      <c r="C9" s="674"/>
      <c r="D9" s="669"/>
      <c r="E9" s="669"/>
      <c r="F9" s="669"/>
      <c r="G9" s="669"/>
      <c r="H9" s="669"/>
      <c r="I9" s="669"/>
      <c r="J9" s="670"/>
      <c r="K9" s="685"/>
      <c r="L9" s="685"/>
      <c r="M9" s="685"/>
      <c r="N9" s="685"/>
      <c r="O9" s="685"/>
      <c r="P9" s="685"/>
      <c r="Q9" s="685"/>
      <c r="R9" s="685"/>
      <c r="S9" s="685"/>
      <c r="T9" s="685"/>
      <c r="U9" s="690"/>
      <c r="V9" s="691"/>
      <c r="W9" s="690"/>
      <c r="X9" s="691"/>
      <c r="Y9" s="677" t="s">
        <v>628</v>
      </c>
      <c r="Z9" s="685"/>
      <c r="AA9" s="685"/>
      <c r="AB9" s="685"/>
      <c r="AC9" s="685" t="s">
        <v>629</v>
      </c>
      <c r="AD9" s="685"/>
      <c r="AE9" s="685"/>
      <c r="AF9" s="685"/>
      <c r="AG9" s="685" t="s">
        <v>630</v>
      </c>
      <c r="AH9" s="685"/>
      <c r="AI9" s="685"/>
      <c r="AJ9" s="685"/>
      <c r="AK9" s="690"/>
      <c r="AL9" s="695"/>
      <c r="AM9" s="695"/>
      <c r="AN9" s="696"/>
      <c r="AO9" s="697"/>
      <c r="AP9" s="2"/>
    </row>
    <row r="10" spans="1:111" ht="12" customHeight="1">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345</v>
      </c>
      <c r="Z10" s="699" t="s">
        <v>344</v>
      </c>
      <c r="AA10" s="699" t="s">
        <v>631</v>
      </c>
      <c r="AB10" s="699" t="s">
        <v>632</v>
      </c>
      <c r="AC10" s="699" t="s">
        <v>345</v>
      </c>
      <c r="AD10" s="699" t="s">
        <v>344</v>
      </c>
      <c r="AE10" s="699" t="s">
        <v>631</v>
      </c>
      <c r="AF10" s="699" t="s">
        <v>632</v>
      </c>
      <c r="AG10" s="699" t="s">
        <v>345</v>
      </c>
      <c r="AH10" s="699" t="s">
        <v>344</v>
      </c>
      <c r="AI10" s="699" t="s">
        <v>631</v>
      </c>
      <c r="AJ10" s="699" t="s">
        <v>632</v>
      </c>
      <c r="AK10" s="692"/>
      <c r="AL10" s="693"/>
      <c r="AM10" s="693"/>
      <c r="AN10" s="700"/>
      <c r="AO10" s="701"/>
      <c r="AP10" s="2"/>
    </row>
    <row r="11" spans="1:111" ht="12" customHeight="1">
      <c r="B11" s="390"/>
      <c r="C11" s="674"/>
      <c r="D11" s="669"/>
      <c r="E11" s="669"/>
      <c r="F11" s="669"/>
      <c r="G11" s="669"/>
      <c r="H11" s="669"/>
      <c r="I11" s="669"/>
      <c r="J11" s="670"/>
      <c r="K11" s="702">
        <v>1</v>
      </c>
      <c r="L11" s="703" t="s">
        <v>402</v>
      </c>
      <c r="M11" s="704"/>
      <c r="N11" s="703" t="s">
        <v>424</v>
      </c>
      <c r="O11" s="704"/>
      <c r="P11" s="703" t="s">
        <v>404</v>
      </c>
      <c r="Q11" s="704"/>
      <c r="R11" s="705" t="s">
        <v>430</v>
      </c>
      <c r="S11" s="705"/>
      <c r="T11" s="705"/>
      <c r="U11" s="703" t="s">
        <v>323</v>
      </c>
      <c r="V11" s="704"/>
      <c r="W11" s="703" t="s">
        <v>291</v>
      </c>
      <c r="X11" s="706"/>
      <c r="Y11" s="707"/>
      <c r="Z11" s="707"/>
      <c r="AA11" s="707"/>
      <c r="AB11" s="707"/>
      <c r="AC11" s="708"/>
      <c r="AD11" s="708"/>
      <c r="AE11" s="708"/>
      <c r="AF11" s="708">
        <v>0.08</v>
      </c>
      <c r="AG11" s="708"/>
      <c r="AH11" s="708"/>
      <c r="AI11" s="708"/>
      <c r="AJ11" s="708"/>
      <c r="AK11" s="709"/>
      <c r="AL11" s="710"/>
      <c r="AM11" s="710"/>
      <c r="AN11" s="711"/>
      <c r="AO11" s="712"/>
      <c r="AP11" s="2"/>
      <c r="AQ11" s="713">
        <f>IF(P11="外力",1,IF(P11="材質劣化",2,IF(P11="漏水",3,4)))</f>
        <v>2</v>
      </c>
    </row>
    <row r="12" spans="1:111" ht="12" customHeight="1">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4">IF(P12="外力",1,IF(P12="材質劣化",2,IF(P12="漏水",3,4)))</f>
        <v>4</v>
      </c>
    </row>
    <row r="13" spans="1:111" s="630" customFormat="1" ht="12" customHeight="1">
      <c r="A13" s="2"/>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4"/>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30" customFormat="1" ht="12" customHeight="1">
      <c r="A14" s="2"/>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30" customFormat="1" ht="12" customHeight="1">
      <c r="A15" s="2"/>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30" customFormat="1" ht="12" customHeight="1">
      <c r="A16" s="2"/>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30" customFormat="1" ht="12" customHeight="1">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633</v>
      </c>
      <c r="L31" s="685" t="s">
        <v>634</v>
      </c>
      <c r="M31" s="685"/>
      <c r="N31" s="685"/>
      <c r="O31" s="685"/>
      <c r="P31" s="685"/>
      <c r="Q31" s="685"/>
      <c r="R31" s="685"/>
      <c r="S31" s="685"/>
      <c r="T31" s="685"/>
      <c r="U31" s="685"/>
      <c r="V31" s="685"/>
      <c r="W31" s="685"/>
      <c r="X31" s="685"/>
      <c r="Y31" s="675" t="s">
        <v>635</v>
      </c>
      <c r="Z31" s="676"/>
      <c r="AA31" s="676"/>
      <c r="AB31" s="677"/>
      <c r="AC31" s="714">
        <f t="shared" ref="AC31:AJ31" si="5">SUM(AC11:AC30)</f>
        <v>0</v>
      </c>
      <c r="AD31" s="714">
        <f t="shared" si="5"/>
        <v>0</v>
      </c>
      <c r="AE31" s="714">
        <f t="shared" si="5"/>
        <v>0</v>
      </c>
      <c r="AF31" s="714">
        <f t="shared" si="5"/>
        <v>0.08</v>
      </c>
      <c r="AG31" s="714">
        <f t="shared" si="5"/>
        <v>0</v>
      </c>
      <c r="AH31" s="714">
        <f t="shared" si="5"/>
        <v>0</v>
      </c>
      <c r="AI31" s="714">
        <f t="shared" si="5"/>
        <v>0</v>
      </c>
      <c r="AJ31" s="714">
        <f t="shared" si="5"/>
        <v>0</v>
      </c>
      <c r="AK31" s="675" t="s">
        <v>636</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637</v>
      </c>
      <c r="M32" s="685"/>
      <c r="N32" s="685"/>
      <c r="O32" s="685" t="s">
        <v>638</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0</v>
      </c>
      <c r="AE32" s="715">
        <f t="shared" si="6"/>
        <v>0</v>
      </c>
      <c r="AF32" s="715">
        <f t="shared" si="6"/>
        <v>1</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c r="A33" s="2"/>
      <c r="B33" s="390"/>
      <c r="C33" s="674"/>
      <c r="D33" s="669"/>
      <c r="E33" s="669"/>
      <c r="F33" s="669"/>
      <c r="G33" s="669"/>
      <c r="H33" s="669"/>
      <c r="I33" s="669"/>
      <c r="J33" s="670"/>
      <c r="K33" s="685"/>
      <c r="L33" s="685"/>
      <c r="M33" s="685"/>
      <c r="N33" s="685"/>
      <c r="O33" s="685" t="s">
        <v>639</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Ⅱb</v>
      </c>
      <c r="AD33" s="720"/>
      <c r="AE33" s="720"/>
      <c r="AF33" s="721"/>
      <c r="AG33" s="719" t="str">
        <f>IF(AG32&gt;0,"Ⅳ",IF(AH32&gt;0,"Ⅲ",IF(AI32&gt;0,"Ⅱa",IF(AJ32&gt;0,"Ⅱb","Ⅰ"))))</f>
        <v>Ⅰ</v>
      </c>
      <c r="AH33" s="720"/>
      <c r="AI33" s="720"/>
      <c r="AJ33" s="721"/>
      <c r="AK33" s="722"/>
      <c r="AL33" s="723"/>
      <c r="AM33" s="723"/>
      <c r="AN33" s="723"/>
      <c r="AO33" s="724"/>
      <c r="AP33" s="2"/>
      <c r="AQ33" s="31" t="s">
        <v>611</v>
      </c>
      <c r="AR33" s="31" t="s">
        <v>612</v>
      </c>
      <c r="AS33" s="287" t="s">
        <v>615</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c r="A34" s="2"/>
      <c r="B34" s="390"/>
      <c r="C34" s="674"/>
      <c r="D34" s="669"/>
      <c r="E34" s="669"/>
      <c r="F34" s="669"/>
      <c r="G34" s="669"/>
      <c r="H34" s="669"/>
      <c r="I34" s="669"/>
      <c r="J34" s="670"/>
      <c r="K34" s="685"/>
      <c r="L34" s="685" t="s">
        <v>640</v>
      </c>
      <c r="M34" s="685"/>
      <c r="N34" s="685"/>
      <c r="O34" s="685" t="s">
        <v>641</v>
      </c>
      <c r="P34" s="685"/>
      <c r="Q34" s="685"/>
      <c r="R34" s="685"/>
      <c r="S34" s="685"/>
      <c r="T34" s="685"/>
      <c r="U34" s="685"/>
      <c r="V34" s="685"/>
      <c r="W34" s="685"/>
      <c r="X34" s="685"/>
      <c r="Y34" s="445" t="s">
        <v>345</v>
      </c>
      <c r="Z34" s="445" t="s">
        <v>344</v>
      </c>
      <c r="AA34" s="725" t="s">
        <v>343</v>
      </c>
      <c r="AB34" s="725"/>
      <c r="AC34" s="445" t="s">
        <v>345</v>
      </c>
      <c r="AD34" s="445" t="s">
        <v>344</v>
      </c>
      <c r="AE34" s="725" t="s">
        <v>343</v>
      </c>
      <c r="AF34" s="725"/>
      <c r="AG34" s="445" t="s">
        <v>345</v>
      </c>
      <c r="AH34" s="445" t="s">
        <v>344</v>
      </c>
      <c r="AI34" s="725" t="s">
        <v>343</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c r="A35" s="2"/>
      <c r="B35" s="390"/>
      <c r="C35" s="674"/>
      <c r="D35" s="669"/>
      <c r="E35" s="669"/>
      <c r="F35" s="669"/>
      <c r="G35" s="669"/>
      <c r="H35" s="669"/>
      <c r="I35" s="669"/>
      <c r="J35" s="670"/>
      <c r="K35" s="685"/>
      <c r="L35" s="685"/>
      <c r="M35" s="685"/>
      <c r="N35" s="685"/>
      <c r="O35" s="685" t="s">
        <v>642</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0</v>
      </c>
      <c r="AE35" s="719">
        <f>AE32+AF32</f>
        <v>1</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1</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c r="A36" s="2"/>
      <c r="B36" s="390"/>
      <c r="C36" s="674"/>
      <c r="D36" s="669"/>
      <c r="E36" s="669"/>
      <c r="F36" s="669"/>
      <c r="G36" s="669"/>
      <c r="H36" s="669"/>
      <c r="I36" s="669"/>
      <c r="J36" s="670"/>
      <c r="K36" s="685"/>
      <c r="L36" s="685"/>
      <c r="M36" s="685"/>
      <c r="N36" s="685"/>
      <c r="O36" s="685" t="s">
        <v>643</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Ⅱ</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Ⅱ</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30" customFormat="1" ht="12" customHeight="1">
      <c r="A37" s="2"/>
      <c r="B37" s="390"/>
      <c r="C37" s="674"/>
      <c r="D37" s="669"/>
      <c r="E37" s="669"/>
      <c r="F37" s="669"/>
      <c r="G37" s="669"/>
      <c r="H37" s="669"/>
      <c r="I37" s="669"/>
      <c r="J37" s="670"/>
      <c r="K37" s="685"/>
      <c r="L37" s="685"/>
      <c r="M37" s="685"/>
      <c r="N37" s="685"/>
      <c r="O37" s="685" t="s">
        <v>644</v>
      </c>
      <c r="P37" s="685"/>
      <c r="Q37" s="685"/>
      <c r="R37" s="685"/>
      <c r="S37" s="685"/>
      <c r="T37" s="685"/>
      <c r="U37" s="685"/>
      <c r="V37" s="685"/>
      <c r="W37" s="685"/>
      <c r="X37" s="685"/>
      <c r="Y37" s="719" t="str">
        <f>IF(COUNTIF(Y36:AJ36,"Ⅳ")&gt;0,"Ⅳ",IF(COUNTIF(Y36:AJ36,"Ⅲ")&gt;0,"Ⅲ",IF(COUNTIF(Y36:AJ36,"Ⅱ")&gt;0,"Ⅱ","Ⅰ")))</f>
        <v>Ⅱ</v>
      </c>
      <c r="Z37" s="720"/>
      <c r="AA37" s="720"/>
      <c r="AB37" s="720"/>
      <c r="AC37" s="720"/>
      <c r="AD37" s="720"/>
      <c r="AE37" s="720"/>
      <c r="AF37" s="720"/>
      <c r="AG37" s="720"/>
      <c r="AH37" s="720"/>
      <c r="AI37" s="720"/>
      <c r="AJ37" s="721"/>
      <c r="AK37" s="731"/>
      <c r="AL37" s="732"/>
      <c r="AM37" s="732"/>
      <c r="AN37" s="732"/>
      <c r="AO37" s="733"/>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30" customFormat="1" ht="14.25" customHeight="1">
      <c r="A38" s="2"/>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30" customFormat="1" ht="14.25" customHeight="1">
      <c r="A39" s="2"/>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30" customFormat="1" ht="12" customHeight="1">
      <c r="A40" s="2"/>
      <c r="B40" s="390"/>
      <c r="C40" s="674"/>
      <c r="D40" s="669"/>
      <c r="E40" s="669"/>
      <c r="F40" s="669"/>
      <c r="G40" s="669"/>
      <c r="H40" s="669"/>
      <c r="I40" s="669"/>
      <c r="J40" s="670"/>
      <c r="K40" s="735" t="s">
        <v>645</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30" customFormat="1" ht="12" customHeight="1">
      <c r="A41" s="2"/>
      <c r="B41" s="390"/>
      <c r="C41" s="674"/>
      <c r="D41" s="669"/>
      <c r="E41" s="669"/>
      <c r="F41" s="669"/>
      <c r="G41" s="669"/>
      <c r="H41" s="669"/>
      <c r="I41" s="669"/>
      <c r="J41" s="670"/>
      <c r="K41" s="736" t="s">
        <v>646</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30" customFormat="1" ht="12" customHeight="1">
      <c r="A42" s="2"/>
      <c r="B42" s="390"/>
      <c r="C42" s="674"/>
      <c r="D42" s="669"/>
      <c r="E42" s="669"/>
      <c r="F42" s="669"/>
      <c r="G42" s="669"/>
      <c r="H42" s="669"/>
      <c r="I42" s="669"/>
      <c r="J42" s="670"/>
      <c r="K42" s="737" t="s">
        <v>647</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30" customFormat="1" ht="12" customHeight="1">
      <c r="A43" s="2"/>
      <c r="B43" s="390"/>
      <c r="C43" s="674"/>
      <c r="D43" s="669"/>
      <c r="E43" s="669"/>
      <c r="F43" s="669"/>
      <c r="G43" s="669"/>
      <c r="H43" s="669"/>
      <c r="I43" s="669"/>
      <c r="J43" s="670"/>
      <c r="K43" s="737" t="s">
        <v>648</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30" customFormat="1" ht="12" customHeight="1">
      <c r="A44" s="2"/>
      <c r="B44" s="390"/>
      <c r="C44" s="674"/>
      <c r="D44" s="669"/>
      <c r="E44" s="669"/>
      <c r="F44" s="669"/>
      <c r="G44" s="669"/>
      <c r="H44" s="669"/>
      <c r="I44" s="669"/>
      <c r="J44" s="670"/>
      <c r="K44" s="740" t="s">
        <v>649</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c r="B46" s="2" t="s">
        <v>650</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c r="B47" s="2" t="s">
        <v>651</v>
      </c>
    </row>
    <row r="48" spans="1:111" ht="12" customHeight="1">
      <c r="B48" s="2" t="s">
        <v>652</v>
      </c>
    </row>
    <row r="49" spans="2:2" ht="12" customHeight="1">
      <c r="B49" s="2" t="s">
        <v>653</v>
      </c>
    </row>
    <row r="50" spans="2:2" ht="12" customHeight="1">
      <c r="B50" s="2" t="s">
        <v>654</v>
      </c>
    </row>
    <row r="51" spans="2:2" ht="12" customHeight="1">
      <c r="B51" s="2" t="s">
        <v>655</v>
      </c>
    </row>
    <row r="52" spans="2:2">
      <c r="B52" s="2" t="s">
        <v>656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70" priority="4">
      <formula>$AQ11=2</formula>
    </cfRule>
  </conditionalFormatting>
  <conditionalFormatting sqref="Y11:AF30">
    <cfRule type="expression" dxfId="69" priority="3">
      <formula>$AQ11=3</formula>
    </cfRule>
  </conditionalFormatting>
  <conditionalFormatting sqref="Y11:AJ30">
    <cfRule type="expression" dxfId="68" priority="1">
      <formula>$AQ11=4</formula>
    </cfRule>
  </conditionalFormatting>
  <conditionalFormatting sqref="AC11:AJ30">
    <cfRule type="expression" dxfId="67" priority="2">
      <formula>$AQ11=1</formula>
    </cfRule>
  </conditionalFormatting>
  <dataValidations count="2">
    <dataValidation type="list" allowBlank="1" showInputMessage="1" showErrorMessage="1" sqref="N11:O30 R11:T30" xr:uid="{6C9405BD-AC4B-4ABC-948A-A0CED6C26F1C}">
      <formula1>INDIRECT(L11)</formula1>
    </dataValidation>
    <dataValidation type="list" allowBlank="1" showInputMessage="1" showErrorMessage="1" sqref="Y11:AB30" xr:uid="{F45665BF-2E48-40C6-A7DF-609269FB1CBF}">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62E4C-D498-4F97-86F3-BE80EA0299FF}">
  <dimension ref="A1:DG52"/>
  <sheetViews>
    <sheetView showGridLines="0" showZeros="0" view="pageBreakPreview" zoomScale="90" zoomScaleNormal="100" zoomScaleSheetLayoutView="90" workbookViewId="0">
      <selection activeCell="AY29" sqref="AY29"/>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1:111">
      <c r="AU1" s="631" t="s">
        <v>598</v>
      </c>
      <c r="AV1" s="632" t="s">
        <v>599</v>
      </c>
      <c r="AW1" s="633" t="s">
        <v>600</v>
      </c>
      <c r="AX1" s="634" t="s">
        <v>601</v>
      </c>
      <c r="AY1" s="635"/>
      <c r="AZ1" s="635"/>
      <c r="BA1" s="635"/>
      <c r="BB1" s="635"/>
      <c r="BC1" s="635"/>
      <c r="BD1" s="635"/>
      <c r="BE1" s="635"/>
      <c r="BF1" s="635"/>
      <c r="BG1" s="635"/>
      <c r="BH1" s="635"/>
      <c r="BI1" s="635"/>
      <c r="BJ1" s="635"/>
      <c r="BK1" s="635"/>
      <c r="BL1" s="635"/>
      <c r="BM1" s="635"/>
      <c r="BN1" s="635"/>
      <c r="BO1" s="635"/>
      <c r="BP1" s="635"/>
      <c r="BQ1" s="635"/>
      <c r="BR1" s="636"/>
      <c r="BS1" s="309" t="s">
        <v>602</v>
      </c>
      <c r="BT1" s="637"/>
      <c r="BU1" s="637"/>
      <c r="BV1" s="637"/>
      <c r="BW1" s="638" t="s">
        <v>603</v>
      </c>
      <c r="BX1" s="639"/>
      <c r="BY1" s="639"/>
      <c r="BZ1" s="639"/>
      <c r="CA1" s="639"/>
      <c r="CB1" s="639"/>
      <c r="CC1" s="639"/>
      <c r="CD1" s="639"/>
      <c r="CE1" s="639"/>
      <c r="CF1" s="639"/>
      <c r="CG1" s="639"/>
      <c r="CH1" s="640"/>
    </row>
    <row r="2" spans="1:111" ht="8.25" customHeight="1">
      <c r="AU2" s="631"/>
      <c r="AV2" s="641"/>
      <c r="AW2" s="642"/>
      <c r="AX2" s="643" t="s">
        <v>604</v>
      </c>
      <c r="AY2" s="118"/>
      <c r="AZ2" s="118"/>
      <c r="BA2" s="118"/>
      <c r="BB2" s="118"/>
      <c r="BC2" s="118"/>
      <c r="BD2" s="118"/>
      <c r="BE2" s="118"/>
      <c r="BF2" s="118"/>
      <c r="BG2" s="118"/>
      <c r="BH2" s="118"/>
      <c r="BI2" s="118"/>
      <c r="BJ2" s="118" t="s">
        <v>605</v>
      </c>
      <c r="BK2" s="118"/>
      <c r="BL2" s="118"/>
      <c r="BM2" s="118"/>
      <c r="BN2" s="118"/>
      <c r="BO2" s="118"/>
      <c r="BP2" s="118"/>
      <c r="BQ2" s="118"/>
      <c r="BR2" s="644"/>
      <c r="BS2" s="637"/>
      <c r="BT2" s="637"/>
      <c r="BU2" s="637"/>
      <c r="BV2" s="637"/>
      <c r="BW2" s="645" t="s">
        <v>606</v>
      </c>
      <c r="BX2" s="287"/>
      <c r="BY2" s="287"/>
      <c r="BZ2" s="287"/>
      <c r="CA2" s="118" t="s">
        <v>607</v>
      </c>
      <c r="CB2" s="118"/>
      <c r="CC2" s="118"/>
      <c r="CD2" s="118"/>
      <c r="CE2" s="118"/>
      <c r="CF2" s="118"/>
      <c r="CG2" s="118"/>
      <c r="CH2" s="644"/>
    </row>
    <row r="3" spans="1:111" ht="25.05" customHeight="1">
      <c r="B3" s="408" t="s">
        <v>608</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356</v>
      </c>
      <c r="AY3" s="118"/>
      <c r="AZ3" s="118"/>
      <c r="BA3" s="118"/>
      <c r="BB3" s="118" t="s">
        <v>342</v>
      </c>
      <c r="BC3" s="118"/>
      <c r="BD3" s="118"/>
      <c r="BE3" s="118"/>
      <c r="BF3" s="118" t="s">
        <v>353</v>
      </c>
      <c r="BG3" s="118"/>
      <c r="BH3" s="118"/>
      <c r="BI3" s="118"/>
      <c r="BJ3" s="287" t="s">
        <v>356</v>
      </c>
      <c r="BK3" s="287"/>
      <c r="BL3" s="287"/>
      <c r="BM3" s="287" t="s">
        <v>342</v>
      </c>
      <c r="BN3" s="287"/>
      <c r="BO3" s="287"/>
      <c r="BP3" s="287" t="s">
        <v>353</v>
      </c>
      <c r="BQ3" s="287"/>
      <c r="BR3" s="648"/>
      <c r="BS3" s="309" t="s">
        <v>356</v>
      </c>
      <c r="BT3" s="309" t="s">
        <v>342</v>
      </c>
      <c r="BU3" s="309" t="s">
        <v>353</v>
      </c>
      <c r="BV3" s="309" t="s">
        <v>609</v>
      </c>
      <c r="BW3" s="643" t="s">
        <v>610</v>
      </c>
      <c r="BX3" s="118"/>
      <c r="BY3" s="118"/>
      <c r="BZ3" s="118"/>
      <c r="CA3" s="118" t="s">
        <v>342</v>
      </c>
      <c r="CB3" s="118"/>
      <c r="CC3" s="118"/>
      <c r="CD3" s="118"/>
      <c r="CE3" s="118" t="s">
        <v>353</v>
      </c>
      <c r="CF3" s="118"/>
      <c r="CG3" s="118"/>
      <c r="CH3" s="644"/>
    </row>
    <row r="4" spans="1:111" ht="18" customHeight="1">
      <c r="B4" s="266" t="s">
        <v>8</v>
      </c>
      <c r="C4" s="266"/>
      <c r="D4" s="604"/>
      <c r="E4" s="115" t="s">
        <v>292</v>
      </c>
      <c r="F4" s="116"/>
      <c r="G4" s="116"/>
      <c r="H4" s="116"/>
      <c r="I4" s="116"/>
      <c r="J4" s="117"/>
      <c r="K4" s="141" t="s">
        <v>9</v>
      </c>
      <c r="L4" s="287"/>
      <c r="M4" s="287"/>
      <c r="N4" s="288" t="s">
        <v>294</v>
      </c>
      <c r="O4" s="288"/>
      <c r="P4" s="288"/>
      <c r="Q4" s="288"/>
      <c r="R4" s="288"/>
      <c r="S4" s="288"/>
      <c r="T4" s="118" t="s">
        <v>374</v>
      </c>
      <c r="U4" s="118"/>
      <c r="V4" s="118"/>
      <c r="W4" s="118"/>
      <c r="X4" s="118"/>
      <c r="Y4" s="109" t="s">
        <v>310</v>
      </c>
      <c r="Z4" s="109"/>
      <c r="AA4" s="109"/>
      <c r="AB4" s="109"/>
      <c r="AC4" s="109"/>
      <c r="AD4" s="109"/>
      <c r="AE4" s="109"/>
      <c r="AF4" s="109"/>
      <c r="AG4" s="91" t="s">
        <v>375</v>
      </c>
      <c r="AH4" s="92"/>
      <c r="AI4" s="92"/>
      <c r="AJ4" s="93"/>
      <c r="AK4" s="606">
        <v>44861</v>
      </c>
      <c r="AL4" s="649"/>
      <c r="AM4" s="649"/>
      <c r="AN4" s="649"/>
      <c r="AO4" s="650"/>
      <c r="AQ4" s="651"/>
      <c r="AU4" s="631"/>
      <c r="AV4" s="641"/>
      <c r="AW4" s="642"/>
      <c r="AX4" s="652" t="s">
        <v>611</v>
      </c>
      <c r="AY4" s="653" t="s">
        <v>612</v>
      </c>
      <c r="AZ4" s="653" t="s">
        <v>613</v>
      </c>
      <c r="BA4" s="654" t="s">
        <v>614</v>
      </c>
      <c r="BB4" s="655" t="s">
        <v>611</v>
      </c>
      <c r="BC4" s="653" t="s">
        <v>612</v>
      </c>
      <c r="BD4" s="653" t="s">
        <v>613</v>
      </c>
      <c r="BE4" s="654" t="s">
        <v>614</v>
      </c>
      <c r="BF4" s="655" t="s">
        <v>611</v>
      </c>
      <c r="BG4" s="653" t="s">
        <v>612</v>
      </c>
      <c r="BH4" s="653" t="s">
        <v>613</v>
      </c>
      <c r="BI4" s="654" t="s">
        <v>614</v>
      </c>
      <c r="BJ4" s="655" t="s">
        <v>611</v>
      </c>
      <c r="BK4" s="653" t="s">
        <v>612</v>
      </c>
      <c r="BL4" s="654" t="s">
        <v>615</v>
      </c>
      <c r="BM4" s="655" t="s">
        <v>611</v>
      </c>
      <c r="BN4" s="653" t="s">
        <v>612</v>
      </c>
      <c r="BO4" s="654" t="s">
        <v>615</v>
      </c>
      <c r="BP4" s="655" t="s">
        <v>611</v>
      </c>
      <c r="BQ4" s="653" t="s">
        <v>612</v>
      </c>
      <c r="BR4" s="656" t="s">
        <v>615</v>
      </c>
      <c r="BS4" s="637"/>
      <c r="BT4" s="637"/>
      <c r="BU4" s="637"/>
      <c r="BV4" s="637"/>
      <c r="BW4" s="652" t="s">
        <v>611</v>
      </c>
      <c r="BX4" s="653" t="s">
        <v>612</v>
      </c>
      <c r="BY4" s="653" t="s">
        <v>613</v>
      </c>
      <c r="BZ4" s="654" t="s">
        <v>614</v>
      </c>
      <c r="CA4" s="655" t="s">
        <v>611</v>
      </c>
      <c r="CB4" s="653" t="s">
        <v>612</v>
      </c>
      <c r="CC4" s="653" t="s">
        <v>613</v>
      </c>
      <c r="CD4" s="654" t="s">
        <v>614</v>
      </c>
      <c r="CE4" s="655" t="s">
        <v>611</v>
      </c>
      <c r="CF4" s="653" t="s">
        <v>612</v>
      </c>
      <c r="CG4" s="653" t="s">
        <v>613</v>
      </c>
      <c r="CH4" s="656" t="s">
        <v>614</v>
      </c>
    </row>
    <row r="5" spans="1:111" ht="18" customHeight="1">
      <c r="B5" s="274" t="s">
        <v>0</v>
      </c>
      <c r="C5" s="274"/>
      <c r="D5" s="609"/>
      <c r="E5" s="119" t="s">
        <v>293</v>
      </c>
      <c r="F5" s="120"/>
      <c r="G5" s="120"/>
      <c r="H5" s="120"/>
      <c r="I5" s="120"/>
      <c r="J5" s="130"/>
      <c r="K5" s="413" t="s">
        <v>1</v>
      </c>
      <c r="L5" s="309"/>
      <c r="M5" s="309"/>
      <c r="N5" s="288" t="s">
        <v>295</v>
      </c>
      <c r="O5" s="288"/>
      <c r="P5" s="288"/>
      <c r="Q5" s="288"/>
      <c r="R5" s="288"/>
      <c r="S5" s="288"/>
      <c r="T5" s="118" t="s">
        <v>376</v>
      </c>
      <c r="U5" s="118"/>
      <c r="V5" s="118"/>
      <c r="W5" s="118"/>
      <c r="X5" s="118"/>
      <c r="Y5" s="109" t="s">
        <v>334</v>
      </c>
      <c r="Z5" s="109"/>
      <c r="AA5" s="109"/>
      <c r="AB5" s="109"/>
      <c r="AC5" s="109"/>
      <c r="AD5" s="109"/>
      <c r="AE5" s="109"/>
      <c r="AF5" s="109"/>
      <c r="AG5" s="578"/>
      <c r="AH5" s="611"/>
      <c r="AI5" s="611"/>
      <c r="AJ5" s="579"/>
      <c r="AK5" s="657"/>
      <c r="AL5" s="658"/>
      <c r="AM5" s="658"/>
      <c r="AN5" s="658"/>
      <c r="AO5" s="659"/>
      <c r="AQ5" s="651" t="s">
        <v>616</v>
      </c>
      <c r="AU5" s="631"/>
      <c r="AV5" s="660">
        <f>N7</f>
        <v>18</v>
      </c>
      <c r="AW5" s="661">
        <f>R7</f>
        <v>10.4</v>
      </c>
      <c r="AX5" s="662">
        <f>+Y32</f>
        <v>0</v>
      </c>
      <c r="AY5" s="662">
        <f>+Z32</f>
        <v>0</v>
      </c>
      <c r="AZ5" s="662">
        <f>+AA32</f>
        <v>0</v>
      </c>
      <c r="BA5" s="662">
        <f t="shared" ref="BA5" si="0">+AB32</f>
        <v>0</v>
      </c>
      <c r="BB5" s="662">
        <f>+AC32</f>
        <v>0</v>
      </c>
      <c r="BC5" s="662">
        <f t="shared" ref="BC5:BI5" si="1">+AD32</f>
        <v>0</v>
      </c>
      <c r="BD5" s="662">
        <f t="shared" si="1"/>
        <v>0</v>
      </c>
      <c r="BE5" s="662">
        <f t="shared" si="1"/>
        <v>0</v>
      </c>
      <c r="BF5" s="662">
        <f t="shared" si="1"/>
        <v>0</v>
      </c>
      <c r="BG5" s="662">
        <f t="shared" si="1"/>
        <v>0</v>
      </c>
      <c r="BH5" s="662">
        <f t="shared" si="1"/>
        <v>0</v>
      </c>
      <c r="BI5" s="662">
        <f t="shared" si="1"/>
        <v>0</v>
      </c>
      <c r="BJ5" s="662">
        <f>IF(Y35="",0,Y35)</f>
        <v>0</v>
      </c>
      <c r="BK5" s="662">
        <f>IF(Z35="",0,Z35)</f>
        <v>0</v>
      </c>
      <c r="BL5" s="662">
        <f>IF(AA35="",0,AA35)</f>
        <v>0</v>
      </c>
      <c r="BM5" s="662">
        <f>+AC35</f>
        <v>0</v>
      </c>
      <c r="BN5" s="662">
        <f t="shared" ref="BN5:BO5" si="2">+AD35</f>
        <v>0</v>
      </c>
      <c r="BO5" s="662">
        <f t="shared" si="2"/>
        <v>0</v>
      </c>
      <c r="BP5" s="662">
        <f>+AG35</f>
        <v>0</v>
      </c>
      <c r="BQ5" s="662">
        <f>+AH35</f>
        <v>0</v>
      </c>
      <c r="BR5" s="662">
        <f>+AI35</f>
        <v>0</v>
      </c>
      <c r="BS5" s="651" t="str">
        <f>+Y36</f>
        <v>Ⅰ</v>
      </c>
      <c r="BT5" s="651" t="str">
        <f>+AC36</f>
        <v>Ⅰ</v>
      </c>
      <c r="BU5" s="651" t="str">
        <f>+AG36</f>
        <v>Ⅰ</v>
      </c>
      <c r="BV5" s="651" t="str">
        <f>+Y37</f>
        <v>Ⅰ</v>
      </c>
      <c r="BW5" s="663" t="str">
        <f>IF(Y32&gt;0,R7,"")</f>
        <v/>
      </c>
      <c r="BX5" s="664" t="str">
        <f>IF(Z32&gt;0,"",IF(AA32&gt;0,R7,""))</f>
        <v/>
      </c>
      <c r="BY5" s="664" t="str">
        <f>IF(Y32+Z32&gt;0,"",IF(AA32&gt;0,R7,""))</f>
        <v/>
      </c>
      <c r="BZ5" s="664" t="str">
        <f>IF(Y32+Z32+AA32&gt;0,"",IF(AB32&gt;0,R7,""))</f>
        <v/>
      </c>
      <c r="CA5" s="665">
        <f t="shared" ref="CA5:CH5" si="3">+AC31</f>
        <v>0</v>
      </c>
      <c r="CB5" s="665">
        <f t="shared" si="3"/>
        <v>0</v>
      </c>
      <c r="CC5" s="665">
        <f t="shared" si="3"/>
        <v>0</v>
      </c>
      <c r="CD5" s="665">
        <f t="shared" si="3"/>
        <v>0</v>
      </c>
      <c r="CE5" s="665">
        <f t="shared" si="3"/>
        <v>0</v>
      </c>
      <c r="CF5" s="665">
        <f t="shared" si="3"/>
        <v>0</v>
      </c>
      <c r="CG5" s="665">
        <f t="shared" si="3"/>
        <v>0</v>
      </c>
      <c r="CH5" s="665">
        <f t="shared" si="3"/>
        <v>0</v>
      </c>
    </row>
    <row r="6" spans="1:111" ht="12" customHeight="1">
      <c r="B6" s="666" t="s">
        <v>617</v>
      </c>
      <c r="C6" s="667"/>
      <c r="D6" s="668"/>
      <c r="E6" s="669"/>
      <c r="F6" s="669"/>
      <c r="G6" s="669"/>
      <c r="H6" s="669"/>
      <c r="I6" s="669"/>
      <c r="J6" s="670"/>
      <c r="K6" s="671" t="s">
        <v>618</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1:111" ht="12" customHeight="1">
      <c r="B7" s="390"/>
      <c r="C7" s="674"/>
      <c r="D7" s="669"/>
      <c r="E7" s="669"/>
      <c r="F7" s="669"/>
      <c r="G7" s="669"/>
      <c r="H7" s="669"/>
      <c r="I7" s="669"/>
      <c r="J7" s="670"/>
      <c r="K7" s="675" t="s">
        <v>619</v>
      </c>
      <c r="L7" s="676"/>
      <c r="M7" s="677"/>
      <c r="N7" s="678">
        <v>18</v>
      </c>
      <c r="O7" s="679"/>
      <c r="P7" s="675" t="s">
        <v>620</v>
      </c>
      <c r="Q7" s="677"/>
      <c r="R7" s="680">
        <v>10.4</v>
      </c>
      <c r="S7" s="681"/>
      <c r="T7" s="682"/>
      <c r="U7" s="683" t="s">
        <v>621</v>
      </c>
      <c r="V7" s="684"/>
      <c r="W7" s="683" t="s">
        <v>622</v>
      </c>
      <c r="X7" s="684"/>
      <c r="Y7" s="677" t="s">
        <v>623</v>
      </c>
      <c r="Z7" s="685"/>
      <c r="AA7" s="685"/>
      <c r="AB7" s="685"/>
      <c r="AC7" s="683" t="s">
        <v>624</v>
      </c>
      <c r="AD7" s="686"/>
      <c r="AE7" s="686"/>
      <c r="AF7" s="686"/>
      <c r="AG7" s="686"/>
      <c r="AH7" s="686"/>
      <c r="AI7" s="686"/>
      <c r="AJ7" s="684"/>
      <c r="AK7" s="683" t="s">
        <v>625</v>
      </c>
      <c r="AL7" s="686"/>
      <c r="AM7" s="686"/>
      <c r="AN7" s="687"/>
      <c r="AO7" s="688"/>
      <c r="AP7" s="2"/>
      <c r="AW7" s="689"/>
    </row>
    <row r="8" spans="1:111" ht="12" customHeight="1">
      <c r="B8" s="390"/>
      <c r="C8" s="674"/>
      <c r="D8" s="669"/>
      <c r="E8" s="669"/>
      <c r="F8" s="669"/>
      <c r="G8" s="669"/>
      <c r="H8" s="669"/>
      <c r="I8" s="669"/>
      <c r="J8" s="670"/>
      <c r="K8" s="685" t="s">
        <v>626</v>
      </c>
      <c r="L8" s="685" t="s">
        <v>387</v>
      </c>
      <c r="M8" s="685"/>
      <c r="N8" s="685" t="s">
        <v>388</v>
      </c>
      <c r="O8" s="685"/>
      <c r="P8" s="685" t="s">
        <v>627</v>
      </c>
      <c r="Q8" s="685"/>
      <c r="R8" s="685" t="s">
        <v>499</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1:111" s="630" customFormat="1" ht="12" customHeight="1">
      <c r="A9" s="2"/>
      <c r="B9" s="390"/>
      <c r="C9" s="674"/>
      <c r="D9" s="669"/>
      <c r="E9" s="669"/>
      <c r="F9" s="669"/>
      <c r="G9" s="669"/>
      <c r="H9" s="669"/>
      <c r="I9" s="669"/>
      <c r="J9" s="670"/>
      <c r="K9" s="685"/>
      <c r="L9" s="685"/>
      <c r="M9" s="685"/>
      <c r="N9" s="685"/>
      <c r="O9" s="685"/>
      <c r="P9" s="685"/>
      <c r="Q9" s="685"/>
      <c r="R9" s="685"/>
      <c r="S9" s="685"/>
      <c r="T9" s="685"/>
      <c r="U9" s="690"/>
      <c r="V9" s="691"/>
      <c r="W9" s="690"/>
      <c r="X9" s="691"/>
      <c r="Y9" s="677" t="s">
        <v>628</v>
      </c>
      <c r="Z9" s="685"/>
      <c r="AA9" s="685"/>
      <c r="AB9" s="685"/>
      <c r="AC9" s="685" t="s">
        <v>629</v>
      </c>
      <c r="AD9" s="685"/>
      <c r="AE9" s="685"/>
      <c r="AF9" s="685"/>
      <c r="AG9" s="685" t="s">
        <v>630</v>
      </c>
      <c r="AH9" s="685"/>
      <c r="AI9" s="685"/>
      <c r="AJ9" s="685"/>
      <c r="AK9" s="690"/>
      <c r="AL9" s="695"/>
      <c r="AM9" s="695"/>
      <c r="AN9" s="696"/>
      <c r="AO9" s="697"/>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30" customFormat="1" ht="12" customHeight="1">
      <c r="A10" s="2"/>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345</v>
      </c>
      <c r="Z10" s="699" t="s">
        <v>344</v>
      </c>
      <c r="AA10" s="699" t="s">
        <v>631</v>
      </c>
      <c r="AB10" s="699" t="s">
        <v>632</v>
      </c>
      <c r="AC10" s="699" t="s">
        <v>345</v>
      </c>
      <c r="AD10" s="699" t="s">
        <v>344</v>
      </c>
      <c r="AE10" s="699" t="s">
        <v>631</v>
      </c>
      <c r="AF10" s="699" t="s">
        <v>632</v>
      </c>
      <c r="AG10" s="699" t="s">
        <v>345</v>
      </c>
      <c r="AH10" s="699" t="s">
        <v>344</v>
      </c>
      <c r="AI10" s="699" t="s">
        <v>631</v>
      </c>
      <c r="AJ10" s="699" t="s">
        <v>632</v>
      </c>
      <c r="AK10" s="692"/>
      <c r="AL10" s="693"/>
      <c r="AM10" s="693"/>
      <c r="AN10" s="700"/>
      <c r="AO10" s="701"/>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30" customFormat="1" ht="12" customHeight="1">
      <c r="A11" s="2"/>
      <c r="B11" s="390"/>
      <c r="C11" s="674"/>
      <c r="D11" s="669"/>
      <c r="E11" s="669"/>
      <c r="F11" s="669"/>
      <c r="G11" s="669"/>
      <c r="H11" s="669"/>
      <c r="I11" s="669"/>
      <c r="J11" s="670"/>
      <c r="K11" s="702"/>
      <c r="L11" s="703"/>
      <c r="M11" s="704"/>
      <c r="N11" s="703"/>
      <c r="O11" s="704"/>
      <c r="P11" s="703"/>
      <c r="Q11" s="704"/>
      <c r="R11" s="705"/>
      <c r="S11" s="705"/>
      <c r="T11" s="705"/>
      <c r="U11" s="703"/>
      <c r="V11" s="704"/>
      <c r="W11" s="703"/>
      <c r="X11" s="706"/>
      <c r="Y11" s="707"/>
      <c r="Z11" s="707"/>
      <c r="AA11" s="707"/>
      <c r="AB11" s="707"/>
      <c r="AC11" s="708"/>
      <c r="AD11" s="708"/>
      <c r="AE11" s="708"/>
      <c r="AF11" s="708"/>
      <c r="AG11" s="708"/>
      <c r="AH11" s="708"/>
      <c r="AI11" s="708"/>
      <c r="AJ11" s="708"/>
      <c r="AK11" s="709"/>
      <c r="AL11" s="710"/>
      <c r="AM11" s="710"/>
      <c r="AN11" s="711"/>
      <c r="AO11" s="712"/>
      <c r="AP11" s="2"/>
      <c r="AQ11" s="713">
        <f>IF(P11="外力",1,IF(P11="材質劣化",2,IF(P11="漏水",3,4)))</f>
        <v>4</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30" customFormat="1" ht="12" customHeight="1">
      <c r="A12" s="2"/>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4">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30" customFormat="1" ht="12" customHeight="1">
      <c r="A13" s="2"/>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4"/>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30" customFormat="1" ht="12" customHeight="1">
      <c r="A14" s="2"/>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30" customFormat="1" ht="12" customHeight="1">
      <c r="A15" s="2"/>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30" customFormat="1" ht="12" customHeight="1">
      <c r="A16" s="2"/>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30" customFormat="1" ht="12" customHeight="1">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633</v>
      </c>
      <c r="L31" s="685" t="s">
        <v>634</v>
      </c>
      <c r="M31" s="685"/>
      <c r="N31" s="685"/>
      <c r="O31" s="685"/>
      <c r="P31" s="685"/>
      <c r="Q31" s="685"/>
      <c r="R31" s="685"/>
      <c r="S31" s="685"/>
      <c r="T31" s="685"/>
      <c r="U31" s="685"/>
      <c r="V31" s="685"/>
      <c r="W31" s="685"/>
      <c r="X31" s="685"/>
      <c r="Y31" s="675" t="s">
        <v>635</v>
      </c>
      <c r="Z31" s="676"/>
      <c r="AA31" s="676"/>
      <c r="AB31" s="677"/>
      <c r="AC31" s="714">
        <f t="shared" ref="AC31:AJ31" si="5">SUM(AC11:AC30)</f>
        <v>0</v>
      </c>
      <c r="AD31" s="714">
        <f t="shared" si="5"/>
        <v>0</v>
      </c>
      <c r="AE31" s="714">
        <f t="shared" si="5"/>
        <v>0</v>
      </c>
      <c r="AF31" s="714">
        <f t="shared" si="5"/>
        <v>0</v>
      </c>
      <c r="AG31" s="714">
        <f t="shared" si="5"/>
        <v>0</v>
      </c>
      <c r="AH31" s="714">
        <f t="shared" si="5"/>
        <v>0</v>
      </c>
      <c r="AI31" s="714">
        <f t="shared" si="5"/>
        <v>0</v>
      </c>
      <c r="AJ31" s="714">
        <f t="shared" si="5"/>
        <v>0</v>
      </c>
      <c r="AK31" s="675" t="s">
        <v>636</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637</v>
      </c>
      <c r="M32" s="685"/>
      <c r="N32" s="685"/>
      <c r="O32" s="685" t="s">
        <v>638</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0</v>
      </c>
      <c r="AE32" s="715">
        <f t="shared" si="6"/>
        <v>0</v>
      </c>
      <c r="AF32" s="715">
        <f t="shared" si="6"/>
        <v>0</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c r="A33" s="2"/>
      <c r="B33" s="390"/>
      <c r="C33" s="674"/>
      <c r="D33" s="669"/>
      <c r="E33" s="669"/>
      <c r="F33" s="669"/>
      <c r="G33" s="669"/>
      <c r="H33" s="669"/>
      <c r="I33" s="669"/>
      <c r="J33" s="670"/>
      <c r="K33" s="685"/>
      <c r="L33" s="685"/>
      <c r="M33" s="685"/>
      <c r="N33" s="685"/>
      <c r="O33" s="685" t="s">
        <v>639</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Ⅰ</v>
      </c>
      <c r="AD33" s="720"/>
      <c r="AE33" s="720"/>
      <c r="AF33" s="721"/>
      <c r="AG33" s="719" t="str">
        <f>IF(AG32&gt;0,"Ⅳ",IF(AH32&gt;0,"Ⅲ",IF(AI32&gt;0,"Ⅱa",IF(AJ32&gt;0,"Ⅱb","Ⅰ"))))</f>
        <v>Ⅰ</v>
      </c>
      <c r="AH33" s="720"/>
      <c r="AI33" s="720"/>
      <c r="AJ33" s="721"/>
      <c r="AK33" s="722"/>
      <c r="AL33" s="723"/>
      <c r="AM33" s="723"/>
      <c r="AN33" s="723"/>
      <c r="AO33" s="724"/>
      <c r="AP33" s="2"/>
      <c r="AQ33" s="31" t="s">
        <v>611</v>
      </c>
      <c r="AR33" s="31" t="s">
        <v>612</v>
      </c>
      <c r="AS33" s="287" t="s">
        <v>615</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c r="A34" s="2"/>
      <c r="B34" s="390"/>
      <c r="C34" s="674"/>
      <c r="D34" s="669"/>
      <c r="E34" s="669"/>
      <c r="F34" s="669"/>
      <c r="G34" s="669"/>
      <c r="H34" s="669"/>
      <c r="I34" s="669"/>
      <c r="J34" s="670"/>
      <c r="K34" s="685"/>
      <c r="L34" s="685" t="s">
        <v>640</v>
      </c>
      <c r="M34" s="685"/>
      <c r="N34" s="685"/>
      <c r="O34" s="685" t="s">
        <v>641</v>
      </c>
      <c r="P34" s="685"/>
      <c r="Q34" s="685"/>
      <c r="R34" s="685"/>
      <c r="S34" s="685"/>
      <c r="T34" s="685"/>
      <c r="U34" s="685"/>
      <c r="V34" s="685"/>
      <c r="W34" s="685"/>
      <c r="X34" s="685"/>
      <c r="Y34" s="445" t="s">
        <v>345</v>
      </c>
      <c r="Z34" s="445" t="s">
        <v>344</v>
      </c>
      <c r="AA34" s="725" t="s">
        <v>343</v>
      </c>
      <c r="AB34" s="725"/>
      <c r="AC34" s="445" t="s">
        <v>345</v>
      </c>
      <c r="AD34" s="445" t="s">
        <v>344</v>
      </c>
      <c r="AE34" s="725" t="s">
        <v>343</v>
      </c>
      <c r="AF34" s="725"/>
      <c r="AG34" s="445" t="s">
        <v>345</v>
      </c>
      <c r="AH34" s="445" t="s">
        <v>344</v>
      </c>
      <c r="AI34" s="725" t="s">
        <v>343</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c r="A35" s="2"/>
      <c r="B35" s="390"/>
      <c r="C35" s="674"/>
      <c r="D35" s="669"/>
      <c r="E35" s="669"/>
      <c r="F35" s="669"/>
      <c r="G35" s="669"/>
      <c r="H35" s="669"/>
      <c r="I35" s="669"/>
      <c r="J35" s="670"/>
      <c r="K35" s="685"/>
      <c r="L35" s="685"/>
      <c r="M35" s="685"/>
      <c r="N35" s="685"/>
      <c r="O35" s="685" t="s">
        <v>642</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0</v>
      </c>
      <c r="AE35" s="719">
        <f>AE32+AF32</f>
        <v>0</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0</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c r="A36" s="2"/>
      <c r="B36" s="390"/>
      <c r="C36" s="674"/>
      <c r="D36" s="669"/>
      <c r="E36" s="669"/>
      <c r="F36" s="669"/>
      <c r="G36" s="669"/>
      <c r="H36" s="669"/>
      <c r="I36" s="669"/>
      <c r="J36" s="670"/>
      <c r="K36" s="685"/>
      <c r="L36" s="685"/>
      <c r="M36" s="685"/>
      <c r="N36" s="685"/>
      <c r="O36" s="685" t="s">
        <v>643</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Ⅰ</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Ⅰ</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30" customFormat="1" ht="12" customHeight="1">
      <c r="A37" s="2"/>
      <c r="B37" s="390"/>
      <c r="C37" s="674"/>
      <c r="D37" s="669"/>
      <c r="E37" s="669"/>
      <c r="F37" s="669"/>
      <c r="G37" s="669"/>
      <c r="H37" s="669"/>
      <c r="I37" s="669"/>
      <c r="J37" s="670"/>
      <c r="K37" s="685"/>
      <c r="L37" s="685"/>
      <c r="M37" s="685"/>
      <c r="N37" s="685"/>
      <c r="O37" s="685" t="s">
        <v>644</v>
      </c>
      <c r="P37" s="685"/>
      <c r="Q37" s="685"/>
      <c r="R37" s="685"/>
      <c r="S37" s="685"/>
      <c r="T37" s="685"/>
      <c r="U37" s="685"/>
      <c r="V37" s="685"/>
      <c r="W37" s="685"/>
      <c r="X37" s="685"/>
      <c r="Y37" s="719" t="str">
        <f>IF(COUNTIF(Y36:AJ36,"Ⅳ")&gt;0,"Ⅳ",IF(COUNTIF(Y36:AJ36,"Ⅲ")&gt;0,"Ⅲ",IF(COUNTIF(Y36:AJ36,"Ⅱ")&gt;0,"Ⅱ","Ⅰ")))</f>
        <v>Ⅰ</v>
      </c>
      <c r="Z37" s="720"/>
      <c r="AA37" s="720"/>
      <c r="AB37" s="720"/>
      <c r="AC37" s="720"/>
      <c r="AD37" s="720"/>
      <c r="AE37" s="720"/>
      <c r="AF37" s="720"/>
      <c r="AG37" s="720"/>
      <c r="AH37" s="720"/>
      <c r="AI37" s="720"/>
      <c r="AJ37" s="721"/>
      <c r="AK37" s="731"/>
      <c r="AL37" s="732"/>
      <c r="AM37" s="732"/>
      <c r="AN37" s="732"/>
      <c r="AO37" s="733"/>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30" customFormat="1" ht="14.25" customHeight="1">
      <c r="A38" s="2"/>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30" customFormat="1" ht="14.25" customHeight="1">
      <c r="A39" s="2"/>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30" customFormat="1" ht="12" customHeight="1">
      <c r="A40" s="2"/>
      <c r="B40" s="390"/>
      <c r="C40" s="674"/>
      <c r="D40" s="669"/>
      <c r="E40" s="669"/>
      <c r="F40" s="669"/>
      <c r="G40" s="669"/>
      <c r="H40" s="669"/>
      <c r="I40" s="669"/>
      <c r="J40" s="670"/>
      <c r="K40" s="735" t="s">
        <v>645</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390"/>
      <c r="C41" s="674"/>
      <c r="D41" s="669"/>
      <c r="E41" s="669"/>
      <c r="F41" s="669"/>
      <c r="G41" s="669"/>
      <c r="H41" s="669"/>
      <c r="I41" s="669"/>
      <c r="J41" s="670"/>
      <c r="K41" s="736" t="s">
        <v>646</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1:111" ht="12" customHeight="1">
      <c r="B42" s="390"/>
      <c r="C42" s="674"/>
      <c r="D42" s="669"/>
      <c r="E42" s="669"/>
      <c r="F42" s="669"/>
      <c r="G42" s="669"/>
      <c r="H42" s="669"/>
      <c r="I42" s="669"/>
      <c r="J42" s="670"/>
      <c r="K42" s="737" t="s">
        <v>647</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1:111" ht="12" customHeight="1">
      <c r="B43" s="390"/>
      <c r="C43" s="674"/>
      <c r="D43" s="669"/>
      <c r="E43" s="669"/>
      <c r="F43" s="669"/>
      <c r="G43" s="669"/>
      <c r="H43" s="669"/>
      <c r="I43" s="669"/>
      <c r="J43" s="670"/>
      <c r="K43" s="737" t="s">
        <v>648</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1:111" ht="12" customHeight="1">
      <c r="B44" s="390"/>
      <c r="C44" s="674"/>
      <c r="D44" s="669"/>
      <c r="E44" s="669"/>
      <c r="F44" s="669"/>
      <c r="G44" s="669"/>
      <c r="H44" s="669"/>
      <c r="I44" s="669"/>
      <c r="J44" s="670"/>
      <c r="K44" s="740" t="s">
        <v>649</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1:111"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c r="B46" s="2" t="s">
        <v>650</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c r="B47" s="2" t="s">
        <v>651</v>
      </c>
    </row>
    <row r="48" spans="1:111" ht="12" customHeight="1">
      <c r="B48" s="2" t="s">
        <v>652</v>
      </c>
    </row>
    <row r="49" spans="2:2" ht="12" customHeight="1">
      <c r="B49" s="2" t="s">
        <v>653</v>
      </c>
    </row>
    <row r="50" spans="2:2" ht="12" customHeight="1">
      <c r="B50" s="2" t="s">
        <v>654</v>
      </c>
    </row>
    <row r="51" spans="2:2" ht="12" customHeight="1">
      <c r="B51" s="2" t="s">
        <v>655</v>
      </c>
    </row>
    <row r="52" spans="2:2">
      <c r="B52" s="2" t="s">
        <v>656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66" priority="4">
      <formula>$AQ11=2</formula>
    </cfRule>
  </conditionalFormatting>
  <conditionalFormatting sqref="Y11:AF30">
    <cfRule type="expression" dxfId="65" priority="3">
      <formula>$AQ11=3</formula>
    </cfRule>
  </conditionalFormatting>
  <conditionalFormatting sqref="Y11:AJ30">
    <cfRule type="expression" dxfId="64" priority="1">
      <formula>$AQ11=4</formula>
    </cfRule>
  </conditionalFormatting>
  <conditionalFormatting sqref="AC11:AJ30">
    <cfRule type="expression" dxfId="63" priority="2">
      <formula>$AQ11=1</formula>
    </cfRule>
  </conditionalFormatting>
  <dataValidations count="2">
    <dataValidation type="list" allowBlank="1" showInputMessage="1" showErrorMessage="1" sqref="N11:O30 R11:T30" xr:uid="{D029B279-3DA7-4B72-B42B-8E866EA364D4}">
      <formula1>INDIRECT(L11)</formula1>
    </dataValidation>
    <dataValidation type="list" allowBlank="1" showInputMessage="1" showErrorMessage="1" sqref="Y11:AB30" xr:uid="{7153FE04-9EB4-440D-A94B-8E483D5B4219}">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F6CCB-F8A6-41D0-B076-CD53A8952FC3}">
  <dimension ref="A1:DG52"/>
  <sheetViews>
    <sheetView showGridLines="0" showZeros="0" view="pageBreakPreview" zoomScale="90" zoomScaleNormal="100" zoomScaleSheetLayoutView="90" workbookViewId="0">
      <selection activeCell="AY29" sqref="AY29"/>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2:86">
      <c r="AU1" s="631" t="s">
        <v>598</v>
      </c>
      <c r="AV1" s="632" t="s">
        <v>599</v>
      </c>
      <c r="AW1" s="633" t="s">
        <v>600</v>
      </c>
      <c r="AX1" s="634" t="s">
        <v>601</v>
      </c>
      <c r="AY1" s="635"/>
      <c r="AZ1" s="635"/>
      <c r="BA1" s="635"/>
      <c r="BB1" s="635"/>
      <c r="BC1" s="635"/>
      <c r="BD1" s="635"/>
      <c r="BE1" s="635"/>
      <c r="BF1" s="635"/>
      <c r="BG1" s="635"/>
      <c r="BH1" s="635"/>
      <c r="BI1" s="635"/>
      <c r="BJ1" s="635"/>
      <c r="BK1" s="635"/>
      <c r="BL1" s="635"/>
      <c r="BM1" s="635"/>
      <c r="BN1" s="635"/>
      <c r="BO1" s="635"/>
      <c r="BP1" s="635"/>
      <c r="BQ1" s="635"/>
      <c r="BR1" s="636"/>
      <c r="BS1" s="309" t="s">
        <v>602</v>
      </c>
      <c r="BT1" s="637"/>
      <c r="BU1" s="637"/>
      <c r="BV1" s="637"/>
      <c r="BW1" s="638" t="s">
        <v>603</v>
      </c>
      <c r="BX1" s="639"/>
      <c r="BY1" s="639"/>
      <c r="BZ1" s="639"/>
      <c r="CA1" s="639"/>
      <c r="CB1" s="639"/>
      <c r="CC1" s="639"/>
      <c r="CD1" s="639"/>
      <c r="CE1" s="639"/>
      <c r="CF1" s="639"/>
      <c r="CG1" s="639"/>
      <c r="CH1" s="640"/>
    </row>
    <row r="2" spans="2:86" ht="8.25" customHeight="1">
      <c r="AU2" s="631"/>
      <c r="AV2" s="641"/>
      <c r="AW2" s="642"/>
      <c r="AX2" s="643" t="s">
        <v>604</v>
      </c>
      <c r="AY2" s="118"/>
      <c r="AZ2" s="118"/>
      <c r="BA2" s="118"/>
      <c r="BB2" s="118"/>
      <c r="BC2" s="118"/>
      <c r="BD2" s="118"/>
      <c r="BE2" s="118"/>
      <c r="BF2" s="118"/>
      <c r="BG2" s="118"/>
      <c r="BH2" s="118"/>
      <c r="BI2" s="118"/>
      <c r="BJ2" s="118" t="s">
        <v>605</v>
      </c>
      <c r="BK2" s="118"/>
      <c r="BL2" s="118"/>
      <c r="BM2" s="118"/>
      <c r="BN2" s="118"/>
      <c r="BO2" s="118"/>
      <c r="BP2" s="118"/>
      <c r="BQ2" s="118"/>
      <c r="BR2" s="644"/>
      <c r="BS2" s="637"/>
      <c r="BT2" s="637"/>
      <c r="BU2" s="637"/>
      <c r="BV2" s="637"/>
      <c r="BW2" s="645" t="s">
        <v>606</v>
      </c>
      <c r="BX2" s="287"/>
      <c r="BY2" s="287"/>
      <c r="BZ2" s="287"/>
      <c r="CA2" s="118" t="s">
        <v>607</v>
      </c>
      <c r="CB2" s="118"/>
      <c r="CC2" s="118"/>
      <c r="CD2" s="118"/>
      <c r="CE2" s="118"/>
      <c r="CF2" s="118"/>
      <c r="CG2" s="118"/>
      <c r="CH2" s="644"/>
    </row>
    <row r="3" spans="2:86" ht="25.05" customHeight="1">
      <c r="B3" s="408" t="s">
        <v>608</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356</v>
      </c>
      <c r="AY3" s="118"/>
      <c r="AZ3" s="118"/>
      <c r="BA3" s="118"/>
      <c r="BB3" s="118" t="s">
        <v>342</v>
      </c>
      <c r="BC3" s="118"/>
      <c r="BD3" s="118"/>
      <c r="BE3" s="118"/>
      <c r="BF3" s="118" t="s">
        <v>353</v>
      </c>
      <c r="BG3" s="118"/>
      <c r="BH3" s="118"/>
      <c r="BI3" s="118"/>
      <c r="BJ3" s="287" t="s">
        <v>356</v>
      </c>
      <c r="BK3" s="287"/>
      <c r="BL3" s="287"/>
      <c r="BM3" s="287" t="s">
        <v>342</v>
      </c>
      <c r="BN3" s="287"/>
      <c r="BO3" s="287"/>
      <c r="BP3" s="287" t="s">
        <v>353</v>
      </c>
      <c r="BQ3" s="287"/>
      <c r="BR3" s="648"/>
      <c r="BS3" s="309" t="s">
        <v>356</v>
      </c>
      <c r="BT3" s="309" t="s">
        <v>342</v>
      </c>
      <c r="BU3" s="309" t="s">
        <v>353</v>
      </c>
      <c r="BV3" s="309" t="s">
        <v>609</v>
      </c>
      <c r="BW3" s="643" t="s">
        <v>610</v>
      </c>
      <c r="BX3" s="118"/>
      <c r="BY3" s="118"/>
      <c r="BZ3" s="118"/>
      <c r="CA3" s="118" t="s">
        <v>342</v>
      </c>
      <c r="CB3" s="118"/>
      <c r="CC3" s="118"/>
      <c r="CD3" s="118"/>
      <c r="CE3" s="118" t="s">
        <v>353</v>
      </c>
      <c r="CF3" s="118"/>
      <c r="CG3" s="118"/>
      <c r="CH3" s="644"/>
    </row>
    <row r="4" spans="2:86" ht="18" customHeight="1">
      <c r="B4" s="266" t="s">
        <v>8</v>
      </c>
      <c r="C4" s="266"/>
      <c r="D4" s="604"/>
      <c r="E4" s="115" t="s">
        <v>292</v>
      </c>
      <c r="F4" s="116"/>
      <c r="G4" s="116"/>
      <c r="H4" s="116"/>
      <c r="I4" s="116"/>
      <c r="J4" s="117"/>
      <c r="K4" s="141" t="s">
        <v>9</v>
      </c>
      <c r="L4" s="287"/>
      <c r="M4" s="287"/>
      <c r="N4" s="288" t="s">
        <v>294</v>
      </c>
      <c r="O4" s="288"/>
      <c r="P4" s="288"/>
      <c r="Q4" s="288"/>
      <c r="R4" s="288"/>
      <c r="S4" s="288"/>
      <c r="T4" s="118" t="s">
        <v>374</v>
      </c>
      <c r="U4" s="118"/>
      <c r="V4" s="118"/>
      <c r="W4" s="118"/>
      <c r="X4" s="118"/>
      <c r="Y4" s="109" t="s">
        <v>310</v>
      </c>
      <c r="Z4" s="109"/>
      <c r="AA4" s="109"/>
      <c r="AB4" s="109"/>
      <c r="AC4" s="109"/>
      <c r="AD4" s="109"/>
      <c r="AE4" s="109"/>
      <c r="AF4" s="109"/>
      <c r="AG4" s="91" t="s">
        <v>375</v>
      </c>
      <c r="AH4" s="92"/>
      <c r="AI4" s="92"/>
      <c r="AJ4" s="93"/>
      <c r="AK4" s="606">
        <v>44861</v>
      </c>
      <c r="AL4" s="649"/>
      <c r="AM4" s="649"/>
      <c r="AN4" s="649"/>
      <c r="AO4" s="650"/>
      <c r="AQ4" s="651"/>
      <c r="AU4" s="631"/>
      <c r="AV4" s="641"/>
      <c r="AW4" s="642"/>
      <c r="AX4" s="652" t="s">
        <v>611</v>
      </c>
      <c r="AY4" s="653" t="s">
        <v>612</v>
      </c>
      <c r="AZ4" s="653" t="s">
        <v>613</v>
      </c>
      <c r="BA4" s="654" t="s">
        <v>614</v>
      </c>
      <c r="BB4" s="655" t="s">
        <v>611</v>
      </c>
      <c r="BC4" s="653" t="s">
        <v>612</v>
      </c>
      <c r="BD4" s="653" t="s">
        <v>613</v>
      </c>
      <c r="BE4" s="654" t="s">
        <v>614</v>
      </c>
      <c r="BF4" s="655" t="s">
        <v>611</v>
      </c>
      <c r="BG4" s="653" t="s">
        <v>612</v>
      </c>
      <c r="BH4" s="653" t="s">
        <v>613</v>
      </c>
      <c r="BI4" s="654" t="s">
        <v>614</v>
      </c>
      <c r="BJ4" s="655" t="s">
        <v>611</v>
      </c>
      <c r="BK4" s="653" t="s">
        <v>612</v>
      </c>
      <c r="BL4" s="654" t="s">
        <v>615</v>
      </c>
      <c r="BM4" s="655" t="s">
        <v>611</v>
      </c>
      <c r="BN4" s="653" t="s">
        <v>612</v>
      </c>
      <c r="BO4" s="654" t="s">
        <v>615</v>
      </c>
      <c r="BP4" s="655" t="s">
        <v>611</v>
      </c>
      <c r="BQ4" s="653" t="s">
        <v>612</v>
      </c>
      <c r="BR4" s="656" t="s">
        <v>615</v>
      </c>
      <c r="BS4" s="637"/>
      <c r="BT4" s="637"/>
      <c r="BU4" s="637"/>
      <c r="BV4" s="637"/>
      <c r="BW4" s="652" t="s">
        <v>611</v>
      </c>
      <c r="BX4" s="653" t="s">
        <v>612</v>
      </c>
      <c r="BY4" s="653" t="s">
        <v>613</v>
      </c>
      <c r="BZ4" s="654" t="s">
        <v>614</v>
      </c>
      <c r="CA4" s="655" t="s">
        <v>611</v>
      </c>
      <c r="CB4" s="653" t="s">
        <v>612</v>
      </c>
      <c r="CC4" s="653" t="s">
        <v>613</v>
      </c>
      <c r="CD4" s="654" t="s">
        <v>614</v>
      </c>
      <c r="CE4" s="655" t="s">
        <v>611</v>
      </c>
      <c r="CF4" s="653" t="s">
        <v>612</v>
      </c>
      <c r="CG4" s="653" t="s">
        <v>613</v>
      </c>
      <c r="CH4" s="656" t="s">
        <v>614</v>
      </c>
    </row>
    <row r="5" spans="2:86" ht="18" customHeight="1">
      <c r="B5" s="274" t="s">
        <v>0</v>
      </c>
      <c r="C5" s="274"/>
      <c r="D5" s="609"/>
      <c r="E5" s="119" t="s">
        <v>293</v>
      </c>
      <c r="F5" s="120"/>
      <c r="G5" s="120"/>
      <c r="H5" s="120"/>
      <c r="I5" s="120"/>
      <c r="J5" s="130"/>
      <c r="K5" s="413" t="s">
        <v>1</v>
      </c>
      <c r="L5" s="309"/>
      <c r="M5" s="309"/>
      <c r="N5" s="288" t="s">
        <v>295</v>
      </c>
      <c r="O5" s="288"/>
      <c r="P5" s="288"/>
      <c r="Q5" s="288"/>
      <c r="R5" s="288"/>
      <c r="S5" s="288"/>
      <c r="T5" s="118" t="s">
        <v>376</v>
      </c>
      <c r="U5" s="118"/>
      <c r="V5" s="118"/>
      <c r="W5" s="118"/>
      <c r="X5" s="118"/>
      <c r="Y5" s="109" t="s">
        <v>334</v>
      </c>
      <c r="Z5" s="109"/>
      <c r="AA5" s="109"/>
      <c r="AB5" s="109"/>
      <c r="AC5" s="109"/>
      <c r="AD5" s="109"/>
      <c r="AE5" s="109"/>
      <c r="AF5" s="109"/>
      <c r="AG5" s="578"/>
      <c r="AH5" s="611"/>
      <c r="AI5" s="611"/>
      <c r="AJ5" s="579"/>
      <c r="AK5" s="657"/>
      <c r="AL5" s="658"/>
      <c r="AM5" s="658"/>
      <c r="AN5" s="658"/>
      <c r="AO5" s="659"/>
      <c r="AQ5" s="651" t="s">
        <v>616</v>
      </c>
      <c r="AU5" s="631"/>
      <c r="AV5" s="660">
        <f>N7</f>
        <v>19</v>
      </c>
      <c r="AW5" s="661">
        <f>R7</f>
        <v>10.4</v>
      </c>
      <c r="AX5" s="662">
        <f>+Y32</f>
        <v>0</v>
      </c>
      <c r="AY5" s="662">
        <f>+Z32</f>
        <v>0</v>
      </c>
      <c r="AZ5" s="662">
        <f>+AA32</f>
        <v>0</v>
      </c>
      <c r="BA5" s="662">
        <f t="shared" ref="BA5" si="0">+AB32</f>
        <v>1</v>
      </c>
      <c r="BB5" s="662">
        <f>+AC32</f>
        <v>0</v>
      </c>
      <c r="BC5" s="662">
        <f t="shared" ref="BC5:BI5" si="1">+AD32</f>
        <v>0</v>
      </c>
      <c r="BD5" s="662">
        <f t="shared" si="1"/>
        <v>0</v>
      </c>
      <c r="BE5" s="662">
        <f t="shared" si="1"/>
        <v>2</v>
      </c>
      <c r="BF5" s="662">
        <f t="shared" si="1"/>
        <v>0</v>
      </c>
      <c r="BG5" s="662">
        <f t="shared" si="1"/>
        <v>0</v>
      </c>
      <c r="BH5" s="662">
        <f t="shared" si="1"/>
        <v>0</v>
      </c>
      <c r="BI5" s="662">
        <f t="shared" si="1"/>
        <v>0</v>
      </c>
      <c r="BJ5" s="662">
        <f>IF(Y35="",0,Y35)</f>
        <v>0</v>
      </c>
      <c r="BK5" s="662">
        <f>IF(Z35="",0,Z35)</f>
        <v>0</v>
      </c>
      <c r="BL5" s="662">
        <f>IF(AA35="",0,AA35)</f>
        <v>1</v>
      </c>
      <c r="BM5" s="662">
        <f>+AC35</f>
        <v>0</v>
      </c>
      <c r="BN5" s="662">
        <f t="shared" ref="BN5:BO5" si="2">+AD35</f>
        <v>0</v>
      </c>
      <c r="BO5" s="662">
        <f t="shared" si="2"/>
        <v>2</v>
      </c>
      <c r="BP5" s="662">
        <f>+AG35</f>
        <v>0</v>
      </c>
      <c r="BQ5" s="662">
        <f>+AH35</f>
        <v>0</v>
      </c>
      <c r="BR5" s="662">
        <f>+AI35</f>
        <v>0</v>
      </c>
      <c r="BS5" s="651" t="str">
        <f>+Y36</f>
        <v>Ⅱ</v>
      </c>
      <c r="BT5" s="651" t="str">
        <f>+AC36</f>
        <v>Ⅱ</v>
      </c>
      <c r="BU5" s="651" t="str">
        <f>+AG36</f>
        <v>Ⅰ</v>
      </c>
      <c r="BV5" s="651" t="str">
        <f>+Y37</f>
        <v>Ⅱ</v>
      </c>
      <c r="BW5" s="663" t="str">
        <f>IF(Y32&gt;0,R7,"")</f>
        <v/>
      </c>
      <c r="BX5" s="664" t="str">
        <f>IF(Z32&gt;0,"",IF(AA32&gt;0,R7,""))</f>
        <v/>
      </c>
      <c r="BY5" s="664" t="str">
        <f>IF(Y32+Z32&gt;0,"",IF(AA32&gt;0,R7,""))</f>
        <v/>
      </c>
      <c r="BZ5" s="664">
        <f>IF(Y32+Z32+AA32&gt;0,"",IF(AB32&gt;0,R7,""))</f>
        <v>10.4</v>
      </c>
      <c r="CA5" s="665">
        <f t="shared" ref="CA5:CH5" si="3">+AC31</f>
        <v>0</v>
      </c>
      <c r="CB5" s="665">
        <f t="shared" si="3"/>
        <v>0</v>
      </c>
      <c r="CC5" s="665">
        <f t="shared" si="3"/>
        <v>0</v>
      </c>
      <c r="CD5" s="665">
        <f t="shared" si="3"/>
        <v>2.65</v>
      </c>
      <c r="CE5" s="665">
        <f t="shared" si="3"/>
        <v>0</v>
      </c>
      <c r="CF5" s="665">
        <f t="shared" si="3"/>
        <v>0</v>
      </c>
      <c r="CG5" s="665">
        <f t="shared" si="3"/>
        <v>0</v>
      </c>
      <c r="CH5" s="665">
        <f t="shared" si="3"/>
        <v>0</v>
      </c>
    </row>
    <row r="6" spans="2:86" ht="12" customHeight="1">
      <c r="B6" s="666" t="s">
        <v>617</v>
      </c>
      <c r="C6" s="667"/>
      <c r="D6" s="668"/>
      <c r="E6" s="669"/>
      <c r="F6" s="669"/>
      <c r="G6" s="669"/>
      <c r="H6" s="669"/>
      <c r="I6" s="669"/>
      <c r="J6" s="670"/>
      <c r="K6" s="671" t="s">
        <v>618</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2:86" ht="12" customHeight="1">
      <c r="B7" s="390"/>
      <c r="C7" s="674"/>
      <c r="D7" s="669"/>
      <c r="E7" s="669"/>
      <c r="F7" s="669"/>
      <c r="G7" s="669"/>
      <c r="H7" s="669"/>
      <c r="I7" s="669"/>
      <c r="J7" s="670"/>
      <c r="K7" s="675" t="s">
        <v>619</v>
      </c>
      <c r="L7" s="676"/>
      <c r="M7" s="677"/>
      <c r="N7" s="678">
        <v>19</v>
      </c>
      <c r="O7" s="679"/>
      <c r="P7" s="675" t="s">
        <v>620</v>
      </c>
      <c r="Q7" s="677"/>
      <c r="R7" s="680">
        <v>10.4</v>
      </c>
      <c r="S7" s="681"/>
      <c r="T7" s="682"/>
      <c r="U7" s="683" t="s">
        <v>621</v>
      </c>
      <c r="V7" s="684"/>
      <c r="W7" s="683" t="s">
        <v>622</v>
      </c>
      <c r="X7" s="684"/>
      <c r="Y7" s="677" t="s">
        <v>623</v>
      </c>
      <c r="Z7" s="685"/>
      <c r="AA7" s="685"/>
      <c r="AB7" s="685"/>
      <c r="AC7" s="683" t="s">
        <v>624</v>
      </c>
      <c r="AD7" s="686"/>
      <c r="AE7" s="686"/>
      <c r="AF7" s="686"/>
      <c r="AG7" s="686"/>
      <c r="AH7" s="686"/>
      <c r="AI7" s="686"/>
      <c r="AJ7" s="684"/>
      <c r="AK7" s="683" t="s">
        <v>625</v>
      </c>
      <c r="AL7" s="686"/>
      <c r="AM7" s="686"/>
      <c r="AN7" s="687"/>
      <c r="AO7" s="688"/>
      <c r="AP7" s="2"/>
      <c r="AW7" s="689"/>
    </row>
    <row r="8" spans="2:86" ht="12" customHeight="1">
      <c r="B8" s="390"/>
      <c r="C8" s="674"/>
      <c r="D8" s="669"/>
      <c r="E8" s="669"/>
      <c r="F8" s="669"/>
      <c r="G8" s="669"/>
      <c r="H8" s="669"/>
      <c r="I8" s="669"/>
      <c r="J8" s="670"/>
      <c r="K8" s="685" t="s">
        <v>626</v>
      </c>
      <c r="L8" s="685" t="s">
        <v>387</v>
      </c>
      <c r="M8" s="685"/>
      <c r="N8" s="685" t="s">
        <v>388</v>
      </c>
      <c r="O8" s="685"/>
      <c r="P8" s="685" t="s">
        <v>627</v>
      </c>
      <c r="Q8" s="685"/>
      <c r="R8" s="685" t="s">
        <v>499</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2:86" ht="12" customHeight="1">
      <c r="B9" s="390"/>
      <c r="C9" s="674"/>
      <c r="D9" s="669"/>
      <c r="E9" s="669"/>
      <c r="F9" s="669"/>
      <c r="G9" s="669"/>
      <c r="H9" s="669"/>
      <c r="I9" s="669"/>
      <c r="J9" s="670"/>
      <c r="K9" s="685"/>
      <c r="L9" s="685"/>
      <c r="M9" s="685"/>
      <c r="N9" s="685"/>
      <c r="O9" s="685"/>
      <c r="P9" s="685"/>
      <c r="Q9" s="685"/>
      <c r="R9" s="685"/>
      <c r="S9" s="685"/>
      <c r="T9" s="685"/>
      <c r="U9" s="690"/>
      <c r="V9" s="691"/>
      <c r="W9" s="690"/>
      <c r="X9" s="691"/>
      <c r="Y9" s="677" t="s">
        <v>628</v>
      </c>
      <c r="Z9" s="685"/>
      <c r="AA9" s="685"/>
      <c r="AB9" s="685"/>
      <c r="AC9" s="685" t="s">
        <v>629</v>
      </c>
      <c r="AD9" s="685"/>
      <c r="AE9" s="685"/>
      <c r="AF9" s="685"/>
      <c r="AG9" s="685" t="s">
        <v>630</v>
      </c>
      <c r="AH9" s="685"/>
      <c r="AI9" s="685"/>
      <c r="AJ9" s="685"/>
      <c r="AK9" s="690"/>
      <c r="AL9" s="695"/>
      <c r="AM9" s="695"/>
      <c r="AN9" s="696"/>
      <c r="AO9" s="697"/>
      <c r="AP9" s="2"/>
    </row>
    <row r="10" spans="2:86" ht="12" customHeight="1">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345</v>
      </c>
      <c r="Z10" s="699" t="s">
        <v>344</v>
      </c>
      <c r="AA10" s="699" t="s">
        <v>631</v>
      </c>
      <c r="AB10" s="699" t="s">
        <v>632</v>
      </c>
      <c r="AC10" s="699" t="s">
        <v>345</v>
      </c>
      <c r="AD10" s="699" t="s">
        <v>344</v>
      </c>
      <c r="AE10" s="699" t="s">
        <v>631</v>
      </c>
      <c r="AF10" s="699" t="s">
        <v>632</v>
      </c>
      <c r="AG10" s="699" t="s">
        <v>345</v>
      </c>
      <c r="AH10" s="699" t="s">
        <v>344</v>
      </c>
      <c r="AI10" s="699" t="s">
        <v>631</v>
      </c>
      <c r="AJ10" s="699" t="s">
        <v>632</v>
      </c>
      <c r="AK10" s="692"/>
      <c r="AL10" s="693"/>
      <c r="AM10" s="693"/>
      <c r="AN10" s="700"/>
      <c r="AO10" s="701"/>
      <c r="AP10" s="2"/>
    </row>
    <row r="11" spans="2:86" ht="12" customHeight="1">
      <c r="B11" s="390"/>
      <c r="C11" s="674"/>
      <c r="D11" s="669"/>
      <c r="E11" s="669"/>
      <c r="F11" s="669"/>
      <c r="G11" s="669"/>
      <c r="H11" s="669"/>
      <c r="I11" s="669"/>
      <c r="J11" s="670"/>
      <c r="K11" s="702">
        <v>1</v>
      </c>
      <c r="L11" s="703" t="s">
        <v>402</v>
      </c>
      <c r="M11" s="704"/>
      <c r="N11" s="703" t="s">
        <v>424</v>
      </c>
      <c r="O11" s="704"/>
      <c r="P11" s="703" t="s">
        <v>425</v>
      </c>
      <c r="Q11" s="704"/>
      <c r="R11" s="705" t="s">
        <v>426</v>
      </c>
      <c r="S11" s="705"/>
      <c r="T11" s="705"/>
      <c r="U11" s="703" t="s">
        <v>318</v>
      </c>
      <c r="V11" s="704"/>
      <c r="W11" s="703" t="s">
        <v>291</v>
      </c>
      <c r="X11" s="706"/>
      <c r="Y11" s="707"/>
      <c r="Z11" s="707"/>
      <c r="AA11" s="707"/>
      <c r="AB11" s="707" t="s">
        <v>658</v>
      </c>
      <c r="AC11" s="708"/>
      <c r="AD11" s="708"/>
      <c r="AE11" s="708"/>
      <c r="AF11" s="708"/>
      <c r="AG11" s="708"/>
      <c r="AH11" s="708"/>
      <c r="AI11" s="708"/>
      <c r="AJ11" s="708"/>
      <c r="AK11" s="709" t="s">
        <v>664</v>
      </c>
      <c r="AL11" s="710"/>
      <c r="AM11" s="710"/>
      <c r="AN11" s="711"/>
      <c r="AO11" s="712"/>
      <c r="AP11" s="2"/>
      <c r="AQ11" s="713">
        <f>IF(P11="外力",1,IF(P11="材質劣化",2,IF(P11="漏水",3,4)))</f>
        <v>1</v>
      </c>
    </row>
    <row r="12" spans="2:86" ht="12" customHeight="1">
      <c r="B12" s="390"/>
      <c r="C12" s="674"/>
      <c r="D12" s="669"/>
      <c r="E12" s="669"/>
      <c r="F12" s="669"/>
      <c r="G12" s="669"/>
      <c r="H12" s="669"/>
      <c r="I12" s="669"/>
      <c r="J12" s="670"/>
      <c r="K12" s="702">
        <v>2</v>
      </c>
      <c r="L12" s="703" t="s">
        <v>402</v>
      </c>
      <c r="M12" s="704"/>
      <c r="N12" s="703" t="s">
        <v>437</v>
      </c>
      <c r="O12" s="704"/>
      <c r="P12" s="703" t="s">
        <v>404</v>
      </c>
      <c r="Q12" s="704"/>
      <c r="R12" s="705" t="s">
        <v>430</v>
      </c>
      <c r="S12" s="705"/>
      <c r="T12" s="705"/>
      <c r="U12" s="703" t="s">
        <v>291</v>
      </c>
      <c r="V12" s="704"/>
      <c r="W12" s="703" t="s">
        <v>291</v>
      </c>
      <c r="X12" s="706"/>
      <c r="Y12" s="707"/>
      <c r="Z12" s="707"/>
      <c r="AA12" s="707"/>
      <c r="AB12" s="707"/>
      <c r="AC12" s="708"/>
      <c r="AD12" s="708"/>
      <c r="AE12" s="708"/>
      <c r="AF12" s="708">
        <v>0.01</v>
      </c>
      <c r="AG12" s="708"/>
      <c r="AH12" s="708"/>
      <c r="AI12" s="708"/>
      <c r="AJ12" s="708"/>
      <c r="AK12" s="709"/>
      <c r="AL12" s="710"/>
      <c r="AM12" s="710"/>
      <c r="AN12" s="711"/>
      <c r="AO12" s="712"/>
      <c r="AP12" s="2"/>
      <c r="AQ12" s="713">
        <f t="shared" ref="AQ12:AQ30" si="4">IF(P12="外力",1,IF(P12="材質劣化",2,IF(P12="漏水",3,4)))</f>
        <v>2</v>
      </c>
    </row>
    <row r="13" spans="2:86" ht="12" customHeight="1">
      <c r="B13" s="390"/>
      <c r="C13" s="674"/>
      <c r="D13" s="669"/>
      <c r="E13" s="669"/>
      <c r="F13" s="669"/>
      <c r="G13" s="669"/>
      <c r="H13" s="669"/>
      <c r="I13" s="669"/>
      <c r="J13" s="670"/>
      <c r="K13" s="702">
        <v>3</v>
      </c>
      <c r="L13" s="703" t="s">
        <v>402</v>
      </c>
      <c r="M13" s="704"/>
      <c r="N13" s="703" t="s">
        <v>446</v>
      </c>
      <c r="O13" s="704"/>
      <c r="P13" s="703" t="s">
        <v>404</v>
      </c>
      <c r="Q13" s="704"/>
      <c r="R13" s="705" t="s">
        <v>447</v>
      </c>
      <c r="S13" s="705"/>
      <c r="T13" s="705"/>
      <c r="U13" s="703" t="s">
        <v>318</v>
      </c>
      <c r="V13" s="704"/>
      <c r="W13" s="703" t="s">
        <v>291</v>
      </c>
      <c r="X13" s="706"/>
      <c r="Y13" s="707"/>
      <c r="Z13" s="707"/>
      <c r="AA13" s="707"/>
      <c r="AB13" s="707"/>
      <c r="AC13" s="708"/>
      <c r="AD13" s="708"/>
      <c r="AE13" s="708"/>
      <c r="AF13" s="708">
        <v>2.64</v>
      </c>
      <c r="AG13" s="708"/>
      <c r="AH13" s="708"/>
      <c r="AI13" s="708"/>
      <c r="AJ13" s="708"/>
      <c r="AK13" s="709"/>
      <c r="AL13" s="710"/>
      <c r="AM13" s="710"/>
      <c r="AN13" s="711"/>
      <c r="AO13" s="712"/>
      <c r="AP13" s="2"/>
      <c r="AQ13" s="713">
        <f t="shared" si="4"/>
        <v>2</v>
      </c>
    </row>
    <row r="14" spans="2:86" ht="12" customHeight="1">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row>
    <row r="15" spans="2:86" ht="12" customHeight="1">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row>
    <row r="16" spans="2:86" ht="12" customHeight="1">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row>
    <row r="17" spans="1:111" ht="12" customHeight="1">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row>
    <row r="18" spans="1:111" ht="12" customHeight="1">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row>
    <row r="19" spans="1:111" ht="12" customHeight="1">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row>
    <row r="20" spans="1:111" ht="12" customHeight="1">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633</v>
      </c>
      <c r="L31" s="685" t="s">
        <v>634</v>
      </c>
      <c r="M31" s="685"/>
      <c r="N31" s="685"/>
      <c r="O31" s="685"/>
      <c r="P31" s="685"/>
      <c r="Q31" s="685"/>
      <c r="R31" s="685"/>
      <c r="S31" s="685"/>
      <c r="T31" s="685"/>
      <c r="U31" s="685"/>
      <c r="V31" s="685"/>
      <c r="W31" s="685"/>
      <c r="X31" s="685"/>
      <c r="Y31" s="675" t="s">
        <v>635</v>
      </c>
      <c r="Z31" s="676"/>
      <c r="AA31" s="676"/>
      <c r="AB31" s="677"/>
      <c r="AC31" s="714">
        <f t="shared" ref="AC31:AJ31" si="5">SUM(AC11:AC30)</f>
        <v>0</v>
      </c>
      <c r="AD31" s="714">
        <f t="shared" si="5"/>
        <v>0</v>
      </c>
      <c r="AE31" s="714">
        <f t="shared" si="5"/>
        <v>0</v>
      </c>
      <c r="AF31" s="714">
        <f t="shared" si="5"/>
        <v>2.65</v>
      </c>
      <c r="AG31" s="714">
        <f t="shared" si="5"/>
        <v>0</v>
      </c>
      <c r="AH31" s="714">
        <f t="shared" si="5"/>
        <v>0</v>
      </c>
      <c r="AI31" s="714">
        <f t="shared" si="5"/>
        <v>0</v>
      </c>
      <c r="AJ31" s="714">
        <f t="shared" si="5"/>
        <v>0</v>
      </c>
      <c r="AK31" s="675" t="s">
        <v>636</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637</v>
      </c>
      <c r="M32" s="685"/>
      <c r="N32" s="685"/>
      <c r="O32" s="685" t="s">
        <v>638</v>
      </c>
      <c r="P32" s="685"/>
      <c r="Q32" s="685"/>
      <c r="R32" s="685"/>
      <c r="S32" s="685"/>
      <c r="T32" s="685"/>
      <c r="U32" s="685"/>
      <c r="V32" s="685"/>
      <c r="W32" s="685"/>
      <c r="X32" s="685"/>
      <c r="Y32" s="715">
        <f>COUNTIF(Y11:Y30,"〇")</f>
        <v>0</v>
      </c>
      <c r="Z32" s="715">
        <f>COUNTIF(Z11:Z30,"〇")</f>
        <v>0</v>
      </c>
      <c r="AA32" s="715">
        <f>COUNTIF(AA11:AA30,"〇")</f>
        <v>0</v>
      </c>
      <c r="AB32" s="715">
        <f>COUNTIF(AB11:AB30,"〇")</f>
        <v>1</v>
      </c>
      <c r="AC32" s="715">
        <f t="shared" ref="AC32:AJ32" si="6">COUNT(AC11:AC30)</f>
        <v>0</v>
      </c>
      <c r="AD32" s="715">
        <f t="shared" si="6"/>
        <v>0</v>
      </c>
      <c r="AE32" s="715">
        <f t="shared" si="6"/>
        <v>0</v>
      </c>
      <c r="AF32" s="715">
        <f t="shared" si="6"/>
        <v>2</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c r="A33" s="2"/>
      <c r="B33" s="390"/>
      <c r="C33" s="674"/>
      <c r="D33" s="669"/>
      <c r="E33" s="669"/>
      <c r="F33" s="669"/>
      <c r="G33" s="669"/>
      <c r="H33" s="669"/>
      <c r="I33" s="669"/>
      <c r="J33" s="670"/>
      <c r="K33" s="685"/>
      <c r="L33" s="685"/>
      <c r="M33" s="685"/>
      <c r="N33" s="685"/>
      <c r="O33" s="685" t="s">
        <v>639</v>
      </c>
      <c r="P33" s="685"/>
      <c r="Q33" s="685"/>
      <c r="R33" s="685"/>
      <c r="S33" s="685"/>
      <c r="T33" s="685"/>
      <c r="U33" s="685"/>
      <c r="V33" s="685"/>
      <c r="W33" s="685"/>
      <c r="X33" s="685"/>
      <c r="Y33" s="719" t="str">
        <f>IF(Y32&gt;0,"Ⅳ",IF(Z32&gt;0,"Ⅲ",IF(AA32&gt;0,"Ⅱa",IF(AB32&gt;0,"Ⅱb","Ⅰ"))))</f>
        <v>Ⅱb</v>
      </c>
      <c r="Z33" s="720"/>
      <c r="AA33" s="720"/>
      <c r="AB33" s="721"/>
      <c r="AC33" s="719" t="str">
        <f>IF(AC32&gt;0,"Ⅳ",IF(AD32&gt;0,"Ⅲ",IF(AE32&gt;0,"Ⅱa",IF(AF32&gt;0,"Ⅱb","Ⅰ"))))</f>
        <v>Ⅱb</v>
      </c>
      <c r="AD33" s="720"/>
      <c r="AE33" s="720"/>
      <c r="AF33" s="721"/>
      <c r="AG33" s="719" t="str">
        <f>IF(AG32&gt;0,"Ⅳ",IF(AH32&gt;0,"Ⅲ",IF(AI32&gt;0,"Ⅱa",IF(AJ32&gt;0,"Ⅱb","Ⅰ"))))</f>
        <v>Ⅰ</v>
      </c>
      <c r="AH33" s="720"/>
      <c r="AI33" s="720"/>
      <c r="AJ33" s="721"/>
      <c r="AK33" s="722"/>
      <c r="AL33" s="723"/>
      <c r="AM33" s="723"/>
      <c r="AN33" s="723"/>
      <c r="AO33" s="724"/>
      <c r="AP33" s="2"/>
      <c r="AQ33" s="31" t="s">
        <v>611</v>
      </c>
      <c r="AR33" s="31" t="s">
        <v>612</v>
      </c>
      <c r="AS33" s="287" t="s">
        <v>615</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c r="A34" s="2"/>
      <c r="B34" s="390"/>
      <c r="C34" s="674"/>
      <c r="D34" s="669"/>
      <c r="E34" s="669"/>
      <c r="F34" s="669"/>
      <c r="G34" s="669"/>
      <c r="H34" s="669"/>
      <c r="I34" s="669"/>
      <c r="J34" s="670"/>
      <c r="K34" s="685"/>
      <c r="L34" s="685" t="s">
        <v>640</v>
      </c>
      <c r="M34" s="685"/>
      <c r="N34" s="685"/>
      <c r="O34" s="685" t="s">
        <v>641</v>
      </c>
      <c r="P34" s="685"/>
      <c r="Q34" s="685"/>
      <c r="R34" s="685"/>
      <c r="S34" s="685"/>
      <c r="T34" s="685"/>
      <c r="U34" s="685"/>
      <c r="V34" s="685"/>
      <c r="W34" s="685"/>
      <c r="X34" s="685"/>
      <c r="Y34" s="445" t="s">
        <v>345</v>
      </c>
      <c r="Z34" s="445" t="s">
        <v>344</v>
      </c>
      <c r="AA34" s="725" t="s">
        <v>343</v>
      </c>
      <c r="AB34" s="725"/>
      <c r="AC34" s="445" t="s">
        <v>345</v>
      </c>
      <c r="AD34" s="445" t="s">
        <v>344</v>
      </c>
      <c r="AE34" s="725" t="s">
        <v>343</v>
      </c>
      <c r="AF34" s="725"/>
      <c r="AG34" s="445" t="s">
        <v>345</v>
      </c>
      <c r="AH34" s="445" t="s">
        <v>344</v>
      </c>
      <c r="AI34" s="725" t="s">
        <v>343</v>
      </c>
      <c r="AJ34" s="725"/>
      <c r="AK34" s="722"/>
      <c r="AL34" s="723"/>
      <c r="AM34" s="723"/>
      <c r="AN34" s="723"/>
      <c r="AO34" s="724"/>
      <c r="AP34" s="2"/>
      <c r="AQ34" s="726">
        <f>+Y32+Z32</f>
        <v>0</v>
      </c>
      <c r="AR34" s="727"/>
      <c r="AS34" s="726">
        <f>+AA32+AB32</f>
        <v>1</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c r="A35" s="2"/>
      <c r="B35" s="390"/>
      <c r="C35" s="674"/>
      <c r="D35" s="669"/>
      <c r="E35" s="669"/>
      <c r="F35" s="669"/>
      <c r="G35" s="669"/>
      <c r="H35" s="669"/>
      <c r="I35" s="669"/>
      <c r="J35" s="670"/>
      <c r="K35" s="685"/>
      <c r="L35" s="685"/>
      <c r="M35" s="685"/>
      <c r="N35" s="685"/>
      <c r="O35" s="685" t="s">
        <v>642</v>
      </c>
      <c r="P35" s="685"/>
      <c r="Q35" s="685"/>
      <c r="R35" s="685"/>
      <c r="S35" s="685"/>
      <c r="T35" s="685"/>
      <c r="U35" s="685"/>
      <c r="V35" s="685"/>
      <c r="W35" s="685"/>
      <c r="X35" s="685"/>
      <c r="Y35" s="715" t="str">
        <f>IF(Y32=0,"",1)</f>
        <v/>
      </c>
      <c r="Z35" s="715" t="str">
        <f>IF(Y32=1,"",IF(Z32&gt;0,1,""))</f>
        <v/>
      </c>
      <c r="AA35" s="719">
        <f>IF(AQ34&gt;=1,"",IF(AS34&gt;0,1,""))</f>
        <v>1</v>
      </c>
      <c r="AB35" s="721"/>
      <c r="AC35" s="715">
        <f>+AC32</f>
        <v>0</v>
      </c>
      <c r="AD35" s="715">
        <f>AD32</f>
        <v>0</v>
      </c>
      <c r="AE35" s="719">
        <f>AE32+AF32</f>
        <v>2</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3</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c r="A36" s="2"/>
      <c r="B36" s="390"/>
      <c r="C36" s="674"/>
      <c r="D36" s="669"/>
      <c r="E36" s="669"/>
      <c r="F36" s="669"/>
      <c r="G36" s="669"/>
      <c r="H36" s="669"/>
      <c r="I36" s="669"/>
      <c r="J36" s="670"/>
      <c r="K36" s="685"/>
      <c r="L36" s="685"/>
      <c r="M36" s="685"/>
      <c r="N36" s="685"/>
      <c r="O36" s="685" t="s">
        <v>643</v>
      </c>
      <c r="P36" s="685"/>
      <c r="Q36" s="685"/>
      <c r="R36" s="685"/>
      <c r="S36" s="685"/>
      <c r="T36" s="685"/>
      <c r="U36" s="685"/>
      <c r="V36" s="685"/>
      <c r="W36" s="685"/>
      <c r="X36" s="685"/>
      <c r="Y36" s="719" t="str">
        <f>IF(Y35&lt;&gt;"","Ⅳ",IF(Z35&lt;&gt;"","Ⅲ",IF(AA35&lt;&gt;"","Ⅱ","Ⅰ")))</f>
        <v>Ⅱ</v>
      </c>
      <c r="Z36" s="720"/>
      <c r="AA36" s="720"/>
      <c r="AB36" s="721"/>
      <c r="AC36" s="719" t="str">
        <f>IF(AC35&gt;=1,"Ⅳ",IF(AD35&gt;=1,"Ⅲ",IF(AE35&gt;=1,"Ⅱ","Ⅰ")))</f>
        <v>Ⅱ</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Ⅱ</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390"/>
      <c r="C37" s="674"/>
      <c r="D37" s="669"/>
      <c r="E37" s="669"/>
      <c r="F37" s="669"/>
      <c r="G37" s="669"/>
      <c r="H37" s="669"/>
      <c r="I37" s="669"/>
      <c r="J37" s="670"/>
      <c r="K37" s="685"/>
      <c r="L37" s="685"/>
      <c r="M37" s="685"/>
      <c r="N37" s="685"/>
      <c r="O37" s="685" t="s">
        <v>644</v>
      </c>
      <c r="P37" s="685"/>
      <c r="Q37" s="685"/>
      <c r="R37" s="685"/>
      <c r="S37" s="685"/>
      <c r="T37" s="685"/>
      <c r="U37" s="685"/>
      <c r="V37" s="685"/>
      <c r="W37" s="685"/>
      <c r="X37" s="685"/>
      <c r="Y37" s="719" t="str">
        <f>IF(COUNTIF(Y36:AJ36,"Ⅳ")&gt;0,"Ⅳ",IF(COUNTIF(Y36:AJ36,"Ⅲ")&gt;0,"Ⅲ",IF(COUNTIF(Y36:AJ36,"Ⅱ")&gt;0,"Ⅱ","Ⅰ")))</f>
        <v>Ⅱ</v>
      </c>
      <c r="Z37" s="720"/>
      <c r="AA37" s="720"/>
      <c r="AB37" s="720"/>
      <c r="AC37" s="720"/>
      <c r="AD37" s="720"/>
      <c r="AE37" s="720"/>
      <c r="AF37" s="720"/>
      <c r="AG37" s="720"/>
      <c r="AH37" s="720"/>
      <c r="AI37" s="720"/>
      <c r="AJ37" s="721"/>
      <c r="AK37" s="731"/>
      <c r="AL37" s="732"/>
      <c r="AM37" s="732"/>
      <c r="AN37" s="732"/>
      <c r="AO37" s="733"/>
      <c r="AP37" s="2"/>
    </row>
    <row r="38" spans="1:111" ht="14.25" customHeight="1">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1:111" ht="14.25" customHeight="1">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1:111" ht="12" customHeight="1">
      <c r="B40" s="390"/>
      <c r="C40" s="674"/>
      <c r="D40" s="669"/>
      <c r="E40" s="669"/>
      <c r="F40" s="669"/>
      <c r="G40" s="669"/>
      <c r="H40" s="669"/>
      <c r="I40" s="669"/>
      <c r="J40" s="670"/>
      <c r="K40" s="735" t="s">
        <v>645</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row>
    <row r="41" spans="1:111" ht="12" customHeight="1">
      <c r="B41" s="390"/>
      <c r="C41" s="674"/>
      <c r="D41" s="669"/>
      <c r="E41" s="669"/>
      <c r="F41" s="669"/>
      <c r="G41" s="669"/>
      <c r="H41" s="669"/>
      <c r="I41" s="669"/>
      <c r="J41" s="670"/>
      <c r="K41" s="736" t="s">
        <v>646</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1:111" ht="12" customHeight="1">
      <c r="B42" s="390"/>
      <c r="C42" s="674"/>
      <c r="D42" s="669"/>
      <c r="E42" s="669"/>
      <c r="F42" s="669"/>
      <c r="G42" s="669"/>
      <c r="H42" s="669"/>
      <c r="I42" s="669"/>
      <c r="J42" s="670"/>
      <c r="K42" s="737" t="s">
        <v>647</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1:111" ht="12" customHeight="1">
      <c r="B43" s="390"/>
      <c r="C43" s="674"/>
      <c r="D43" s="669"/>
      <c r="E43" s="669"/>
      <c r="F43" s="669"/>
      <c r="G43" s="669"/>
      <c r="H43" s="669"/>
      <c r="I43" s="669"/>
      <c r="J43" s="670"/>
      <c r="K43" s="737" t="s">
        <v>648</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1:111" ht="12" customHeight="1">
      <c r="B44" s="390"/>
      <c r="C44" s="674"/>
      <c r="D44" s="669"/>
      <c r="E44" s="669"/>
      <c r="F44" s="669"/>
      <c r="G44" s="669"/>
      <c r="H44" s="669"/>
      <c r="I44" s="669"/>
      <c r="J44" s="670"/>
      <c r="K44" s="740" t="s">
        <v>649</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1:111"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c r="B46" s="2" t="s">
        <v>650</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c r="B47" s="2" t="s">
        <v>651</v>
      </c>
    </row>
    <row r="48" spans="1:111" ht="12" customHeight="1">
      <c r="B48" s="2" t="s">
        <v>652</v>
      </c>
    </row>
    <row r="49" spans="2:2" ht="12" customHeight="1">
      <c r="B49" s="2" t="s">
        <v>653</v>
      </c>
    </row>
    <row r="50" spans="2:2" ht="12" customHeight="1">
      <c r="B50" s="2" t="s">
        <v>654</v>
      </c>
    </row>
    <row r="51" spans="2:2" ht="12" customHeight="1">
      <c r="B51" s="2" t="s">
        <v>655</v>
      </c>
    </row>
    <row r="52" spans="2:2">
      <c r="B52" s="2" t="s">
        <v>656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62" priority="4">
      <formula>$AQ11=2</formula>
    </cfRule>
  </conditionalFormatting>
  <conditionalFormatting sqref="Y11:AF30">
    <cfRule type="expression" dxfId="61" priority="3">
      <formula>$AQ11=3</formula>
    </cfRule>
  </conditionalFormatting>
  <conditionalFormatting sqref="Y11:AJ30">
    <cfRule type="expression" dxfId="60" priority="1">
      <formula>$AQ11=4</formula>
    </cfRule>
  </conditionalFormatting>
  <conditionalFormatting sqref="AC11:AJ30">
    <cfRule type="expression" dxfId="59" priority="2">
      <formula>$AQ11=1</formula>
    </cfRule>
  </conditionalFormatting>
  <dataValidations count="2">
    <dataValidation type="list" allowBlank="1" showInputMessage="1" showErrorMessage="1" sqref="N11:O30 R11:T30" xr:uid="{FD903D20-FB3A-48C8-BCD6-EADE5832D691}">
      <formula1>INDIRECT(L11)</formula1>
    </dataValidation>
    <dataValidation type="list" allowBlank="1" showInputMessage="1" showErrorMessage="1" sqref="Y11:AB30" xr:uid="{13755D4C-CAC9-46CE-8F50-EF73622BEF83}">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2B3FD-636F-4569-89F3-28BA0CEF6E9C}">
  <dimension ref="A1:DG52"/>
  <sheetViews>
    <sheetView showGridLines="0" showZeros="0" view="pageBreakPreview" zoomScale="90" zoomScaleNormal="100" zoomScaleSheetLayoutView="90" workbookViewId="0">
      <selection activeCell="AY29" sqref="AY29"/>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2:86">
      <c r="AU1" s="631" t="s">
        <v>598</v>
      </c>
      <c r="AV1" s="632" t="s">
        <v>599</v>
      </c>
      <c r="AW1" s="633" t="s">
        <v>600</v>
      </c>
      <c r="AX1" s="634" t="s">
        <v>601</v>
      </c>
      <c r="AY1" s="635"/>
      <c r="AZ1" s="635"/>
      <c r="BA1" s="635"/>
      <c r="BB1" s="635"/>
      <c r="BC1" s="635"/>
      <c r="BD1" s="635"/>
      <c r="BE1" s="635"/>
      <c r="BF1" s="635"/>
      <c r="BG1" s="635"/>
      <c r="BH1" s="635"/>
      <c r="BI1" s="635"/>
      <c r="BJ1" s="635"/>
      <c r="BK1" s="635"/>
      <c r="BL1" s="635"/>
      <c r="BM1" s="635"/>
      <c r="BN1" s="635"/>
      <c r="BO1" s="635"/>
      <c r="BP1" s="635"/>
      <c r="BQ1" s="635"/>
      <c r="BR1" s="636"/>
      <c r="BS1" s="309" t="s">
        <v>602</v>
      </c>
      <c r="BT1" s="637"/>
      <c r="BU1" s="637"/>
      <c r="BV1" s="637"/>
      <c r="BW1" s="638" t="s">
        <v>603</v>
      </c>
      <c r="BX1" s="639"/>
      <c r="BY1" s="639"/>
      <c r="BZ1" s="639"/>
      <c r="CA1" s="639"/>
      <c r="CB1" s="639"/>
      <c r="CC1" s="639"/>
      <c r="CD1" s="639"/>
      <c r="CE1" s="639"/>
      <c r="CF1" s="639"/>
      <c r="CG1" s="639"/>
      <c r="CH1" s="640"/>
    </row>
    <row r="2" spans="2:86" ht="8.25" customHeight="1">
      <c r="AU2" s="631"/>
      <c r="AV2" s="641"/>
      <c r="AW2" s="642"/>
      <c r="AX2" s="643" t="s">
        <v>604</v>
      </c>
      <c r="AY2" s="118"/>
      <c r="AZ2" s="118"/>
      <c r="BA2" s="118"/>
      <c r="BB2" s="118"/>
      <c r="BC2" s="118"/>
      <c r="BD2" s="118"/>
      <c r="BE2" s="118"/>
      <c r="BF2" s="118"/>
      <c r="BG2" s="118"/>
      <c r="BH2" s="118"/>
      <c r="BI2" s="118"/>
      <c r="BJ2" s="118" t="s">
        <v>605</v>
      </c>
      <c r="BK2" s="118"/>
      <c r="BL2" s="118"/>
      <c r="BM2" s="118"/>
      <c r="BN2" s="118"/>
      <c r="BO2" s="118"/>
      <c r="BP2" s="118"/>
      <c r="BQ2" s="118"/>
      <c r="BR2" s="644"/>
      <c r="BS2" s="637"/>
      <c r="BT2" s="637"/>
      <c r="BU2" s="637"/>
      <c r="BV2" s="637"/>
      <c r="BW2" s="645" t="s">
        <v>606</v>
      </c>
      <c r="BX2" s="287"/>
      <c r="BY2" s="287"/>
      <c r="BZ2" s="287"/>
      <c r="CA2" s="118" t="s">
        <v>607</v>
      </c>
      <c r="CB2" s="118"/>
      <c r="CC2" s="118"/>
      <c r="CD2" s="118"/>
      <c r="CE2" s="118"/>
      <c r="CF2" s="118"/>
      <c r="CG2" s="118"/>
      <c r="CH2" s="644"/>
    </row>
    <row r="3" spans="2:86" ht="25.05" customHeight="1">
      <c r="B3" s="408" t="s">
        <v>608</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356</v>
      </c>
      <c r="AY3" s="118"/>
      <c r="AZ3" s="118"/>
      <c r="BA3" s="118"/>
      <c r="BB3" s="118" t="s">
        <v>342</v>
      </c>
      <c r="BC3" s="118"/>
      <c r="BD3" s="118"/>
      <c r="BE3" s="118"/>
      <c r="BF3" s="118" t="s">
        <v>353</v>
      </c>
      <c r="BG3" s="118"/>
      <c r="BH3" s="118"/>
      <c r="BI3" s="118"/>
      <c r="BJ3" s="287" t="s">
        <v>356</v>
      </c>
      <c r="BK3" s="287"/>
      <c r="BL3" s="287"/>
      <c r="BM3" s="287" t="s">
        <v>342</v>
      </c>
      <c r="BN3" s="287"/>
      <c r="BO3" s="287"/>
      <c r="BP3" s="287" t="s">
        <v>353</v>
      </c>
      <c r="BQ3" s="287"/>
      <c r="BR3" s="648"/>
      <c r="BS3" s="309" t="s">
        <v>356</v>
      </c>
      <c r="BT3" s="309" t="s">
        <v>342</v>
      </c>
      <c r="BU3" s="309" t="s">
        <v>353</v>
      </c>
      <c r="BV3" s="309" t="s">
        <v>609</v>
      </c>
      <c r="BW3" s="643" t="s">
        <v>610</v>
      </c>
      <c r="BX3" s="118"/>
      <c r="BY3" s="118"/>
      <c r="BZ3" s="118"/>
      <c r="CA3" s="118" t="s">
        <v>342</v>
      </c>
      <c r="CB3" s="118"/>
      <c r="CC3" s="118"/>
      <c r="CD3" s="118"/>
      <c r="CE3" s="118" t="s">
        <v>353</v>
      </c>
      <c r="CF3" s="118"/>
      <c r="CG3" s="118"/>
      <c r="CH3" s="644"/>
    </row>
    <row r="4" spans="2:86" ht="18" customHeight="1">
      <c r="B4" s="266" t="s">
        <v>8</v>
      </c>
      <c r="C4" s="266"/>
      <c r="D4" s="604"/>
      <c r="E4" s="115" t="s">
        <v>292</v>
      </c>
      <c r="F4" s="116"/>
      <c r="G4" s="116"/>
      <c r="H4" s="116"/>
      <c r="I4" s="116"/>
      <c r="J4" s="117"/>
      <c r="K4" s="141" t="s">
        <v>9</v>
      </c>
      <c r="L4" s="287"/>
      <c r="M4" s="287"/>
      <c r="N4" s="288" t="s">
        <v>294</v>
      </c>
      <c r="O4" s="288"/>
      <c r="P4" s="288"/>
      <c r="Q4" s="288"/>
      <c r="R4" s="288"/>
      <c r="S4" s="288"/>
      <c r="T4" s="118" t="s">
        <v>374</v>
      </c>
      <c r="U4" s="118"/>
      <c r="V4" s="118"/>
      <c r="W4" s="118"/>
      <c r="X4" s="118"/>
      <c r="Y4" s="109" t="s">
        <v>310</v>
      </c>
      <c r="Z4" s="109"/>
      <c r="AA4" s="109"/>
      <c r="AB4" s="109"/>
      <c r="AC4" s="109"/>
      <c r="AD4" s="109"/>
      <c r="AE4" s="109"/>
      <c r="AF4" s="109"/>
      <c r="AG4" s="91" t="s">
        <v>375</v>
      </c>
      <c r="AH4" s="92"/>
      <c r="AI4" s="92"/>
      <c r="AJ4" s="93"/>
      <c r="AK4" s="606">
        <v>44861</v>
      </c>
      <c r="AL4" s="649"/>
      <c r="AM4" s="649"/>
      <c r="AN4" s="649"/>
      <c r="AO4" s="650"/>
      <c r="AQ4" s="651"/>
      <c r="AU4" s="631"/>
      <c r="AV4" s="641"/>
      <c r="AW4" s="642"/>
      <c r="AX4" s="652" t="s">
        <v>611</v>
      </c>
      <c r="AY4" s="653" t="s">
        <v>612</v>
      </c>
      <c r="AZ4" s="653" t="s">
        <v>613</v>
      </c>
      <c r="BA4" s="654" t="s">
        <v>614</v>
      </c>
      <c r="BB4" s="655" t="s">
        <v>611</v>
      </c>
      <c r="BC4" s="653" t="s">
        <v>612</v>
      </c>
      <c r="BD4" s="653" t="s">
        <v>613</v>
      </c>
      <c r="BE4" s="654" t="s">
        <v>614</v>
      </c>
      <c r="BF4" s="655" t="s">
        <v>611</v>
      </c>
      <c r="BG4" s="653" t="s">
        <v>612</v>
      </c>
      <c r="BH4" s="653" t="s">
        <v>613</v>
      </c>
      <c r="BI4" s="654" t="s">
        <v>614</v>
      </c>
      <c r="BJ4" s="655" t="s">
        <v>611</v>
      </c>
      <c r="BK4" s="653" t="s">
        <v>612</v>
      </c>
      <c r="BL4" s="654" t="s">
        <v>615</v>
      </c>
      <c r="BM4" s="655" t="s">
        <v>611</v>
      </c>
      <c r="BN4" s="653" t="s">
        <v>612</v>
      </c>
      <c r="BO4" s="654" t="s">
        <v>615</v>
      </c>
      <c r="BP4" s="655" t="s">
        <v>611</v>
      </c>
      <c r="BQ4" s="653" t="s">
        <v>612</v>
      </c>
      <c r="BR4" s="656" t="s">
        <v>615</v>
      </c>
      <c r="BS4" s="637"/>
      <c r="BT4" s="637"/>
      <c r="BU4" s="637"/>
      <c r="BV4" s="637"/>
      <c r="BW4" s="652" t="s">
        <v>611</v>
      </c>
      <c r="BX4" s="653" t="s">
        <v>612</v>
      </c>
      <c r="BY4" s="653" t="s">
        <v>613</v>
      </c>
      <c r="BZ4" s="654" t="s">
        <v>614</v>
      </c>
      <c r="CA4" s="655" t="s">
        <v>611</v>
      </c>
      <c r="CB4" s="653" t="s">
        <v>612</v>
      </c>
      <c r="CC4" s="653" t="s">
        <v>613</v>
      </c>
      <c r="CD4" s="654" t="s">
        <v>614</v>
      </c>
      <c r="CE4" s="655" t="s">
        <v>611</v>
      </c>
      <c r="CF4" s="653" t="s">
        <v>612</v>
      </c>
      <c r="CG4" s="653" t="s">
        <v>613</v>
      </c>
      <c r="CH4" s="656" t="s">
        <v>614</v>
      </c>
    </row>
    <row r="5" spans="2:86" ht="18" customHeight="1">
      <c r="B5" s="274" t="s">
        <v>0</v>
      </c>
      <c r="C5" s="274"/>
      <c r="D5" s="609"/>
      <c r="E5" s="119" t="s">
        <v>293</v>
      </c>
      <c r="F5" s="120"/>
      <c r="G5" s="120"/>
      <c r="H5" s="120"/>
      <c r="I5" s="120"/>
      <c r="J5" s="130"/>
      <c r="K5" s="413" t="s">
        <v>1</v>
      </c>
      <c r="L5" s="309"/>
      <c r="M5" s="309"/>
      <c r="N5" s="288" t="s">
        <v>295</v>
      </c>
      <c r="O5" s="288"/>
      <c r="P5" s="288"/>
      <c r="Q5" s="288"/>
      <c r="R5" s="288"/>
      <c r="S5" s="288"/>
      <c r="T5" s="118" t="s">
        <v>376</v>
      </c>
      <c r="U5" s="118"/>
      <c r="V5" s="118"/>
      <c r="W5" s="118"/>
      <c r="X5" s="118"/>
      <c r="Y5" s="109" t="s">
        <v>334</v>
      </c>
      <c r="Z5" s="109"/>
      <c r="AA5" s="109"/>
      <c r="AB5" s="109"/>
      <c r="AC5" s="109"/>
      <c r="AD5" s="109"/>
      <c r="AE5" s="109"/>
      <c r="AF5" s="109"/>
      <c r="AG5" s="578"/>
      <c r="AH5" s="611"/>
      <c r="AI5" s="611"/>
      <c r="AJ5" s="579"/>
      <c r="AK5" s="657"/>
      <c r="AL5" s="658"/>
      <c r="AM5" s="658"/>
      <c r="AN5" s="658"/>
      <c r="AO5" s="659"/>
      <c r="AQ5" s="651" t="s">
        <v>616</v>
      </c>
      <c r="AU5" s="631"/>
      <c r="AV5" s="660">
        <f>N7</f>
        <v>20</v>
      </c>
      <c r="AW5" s="661">
        <f>R7</f>
        <v>10.4</v>
      </c>
      <c r="AX5" s="662">
        <f>+Y32</f>
        <v>0</v>
      </c>
      <c r="AY5" s="662">
        <f>+Z32</f>
        <v>0</v>
      </c>
      <c r="AZ5" s="662">
        <f>+AA32</f>
        <v>0</v>
      </c>
      <c r="BA5" s="662">
        <f t="shared" ref="BA5" si="0">+AB32</f>
        <v>0</v>
      </c>
      <c r="BB5" s="662">
        <f>+AC32</f>
        <v>0</v>
      </c>
      <c r="BC5" s="662">
        <f t="shared" ref="BC5:BI5" si="1">+AD32</f>
        <v>0</v>
      </c>
      <c r="BD5" s="662">
        <f t="shared" si="1"/>
        <v>0</v>
      </c>
      <c r="BE5" s="662">
        <f t="shared" si="1"/>
        <v>0</v>
      </c>
      <c r="BF5" s="662">
        <f t="shared" si="1"/>
        <v>0</v>
      </c>
      <c r="BG5" s="662">
        <f t="shared" si="1"/>
        <v>0</v>
      </c>
      <c r="BH5" s="662">
        <f t="shared" si="1"/>
        <v>0</v>
      </c>
      <c r="BI5" s="662">
        <f t="shared" si="1"/>
        <v>1</v>
      </c>
      <c r="BJ5" s="662">
        <f>IF(Y35="",0,Y35)</f>
        <v>0</v>
      </c>
      <c r="BK5" s="662">
        <f>IF(Z35="",0,Z35)</f>
        <v>0</v>
      </c>
      <c r="BL5" s="662">
        <f>IF(AA35="",0,AA35)</f>
        <v>0</v>
      </c>
      <c r="BM5" s="662">
        <f>+AC35</f>
        <v>0</v>
      </c>
      <c r="BN5" s="662">
        <f t="shared" ref="BN5:BO5" si="2">+AD35</f>
        <v>0</v>
      </c>
      <c r="BO5" s="662">
        <f t="shared" si="2"/>
        <v>0</v>
      </c>
      <c r="BP5" s="662">
        <f>+AG35</f>
        <v>0</v>
      </c>
      <c r="BQ5" s="662">
        <f>+AH35</f>
        <v>0</v>
      </c>
      <c r="BR5" s="662">
        <f>+AI35</f>
        <v>1</v>
      </c>
      <c r="BS5" s="651" t="str">
        <f>+Y36</f>
        <v>Ⅰ</v>
      </c>
      <c r="BT5" s="651" t="str">
        <f>+AC36</f>
        <v>Ⅰ</v>
      </c>
      <c r="BU5" s="651" t="str">
        <f>+AG36</f>
        <v>Ⅱ</v>
      </c>
      <c r="BV5" s="651" t="str">
        <f>+Y37</f>
        <v>Ⅱ</v>
      </c>
      <c r="BW5" s="663" t="str">
        <f>IF(Y32&gt;0,R7,"")</f>
        <v/>
      </c>
      <c r="BX5" s="664" t="str">
        <f>IF(Z32&gt;0,"",IF(AA32&gt;0,R7,""))</f>
        <v/>
      </c>
      <c r="BY5" s="664" t="str">
        <f>IF(Y32+Z32&gt;0,"",IF(AA32&gt;0,R7,""))</f>
        <v/>
      </c>
      <c r="BZ5" s="664" t="str">
        <f>IF(Y32+Z32+AA32&gt;0,"",IF(AB32&gt;0,R7,""))</f>
        <v/>
      </c>
      <c r="CA5" s="665">
        <f t="shared" ref="CA5:CH5" si="3">+AC31</f>
        <v>0</v>
      </c>
      <c r="CB5" s="665">
        <f t="shared" si="3"/>
        <v>0</v>
      </c>
      <c r="CC5" s="665">
        <f t="shared" si="3"/>
        <v>0</v>
      </c>
      <c r="CD5" s="665">
        <f t="shared" si="3"/>
        <v>0</v>
      </c>
      <c r="CE5" s="665">
        <f t="shared" si="3"/>
        <v>0</v>
      </c>
      <c r="CF5" s="665">
        <f t="shared" si="3"/>
        <v>0</v>
      </c>
      <c r="CG5" s="665">
        <f t="shared" si="3"/>
        <v>0</v>
      </c>
      <c r="CH5" s="665">
        <f t="shared" si="3"/>
        <v>2.75</v>
      </c>
    </row>
    <row r="6" spans="2:86" ht="12" customHeight="1">
      <c r="B6" s="666" t="s">
        <v>617</v>
      </c>
      <c r="C6" s="667"/>
      <c r="D6" s="668"/>
      <c r="E6" s="669"/>
      <c r="F6" s="669"/>
      <c r="G6" s="669"/>
      <c r="H6" s="669"/>
      <c r="I6" s="669"/>
      <c r="J6" s="670"/>
      <c r="K6" s="671" t="s">
        <v>618</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2:86" ht="12" customHeight="1">
      <c r="B7" s="390"/>
      <c r="C7" s="674"/>
      <c r="D7" s="669"/>
      <c r="E7" s="669"/>
      <c r="F7" s="669"/>
      <c r="G7" s="669"/>
      <c r="H7" s="669"/>
      <c r="I7" s="669"/>
      <c r="J7" s="670"/>
      <c r="K7" s="675" t="s">
        <v>619</v>
      </c>
      <c r="L7" s="676"/>
      <c r="M7" s="677"/>
      <c r="N7" s="678">
        <v>20</v>
      </c>
      <c r="O7" s="679"/>
      <c r="P7" s="675" t="s">
        <v>620</v>
      </c>
      <c r="Q7" s="677"/>
      <c r="R7" s="680">
        <v>10.4</v>
      </c>
      <c r="S7" s="681"/>
      <c r="T7" s="682"/>
      <c r="U7" s="683" t="s">
        <v>621</v>
      </c>
      <c r="V7" s="684"/>
      <c r="W7" s="683" t="s">
        <v>622</v>
      </c>
      <c r="X7" s="684"/>
      <c r="Y7" s="677" t="s">
        <v>623</v>
      </c>
      <c r="Z7" s="685"/>
      <c r="AA7" s="685"/>
      <c r="AB7" s="685"/>
      <c r="AC7" s="683" t="s">
        <v>624</v>
      </c>
      <c r="AD7" s="686"/>
      <c r="AE7" s="686"/>
      <c r="AF7" s="686"/>
      <c r="AG7" s="686"/>
      <c r="AH7" s="686"/>
      <c r="AI7" s="686"/>
      <c r="AJ7" s="684"/>
      <c r="AK7" s="683" t="s">
        <v>625</v>
      </c>
      <c r="AL7" s="686"/>
      <c r="AM7" s="686"/>
      <c r="AN7" s="687"/>
      <c r="AO7" s="688"/>
      <c r="AP7" s="2"/>
      <c r="AW7" s="689"/>
    </row>
    <row r="8" spans="2:86" ht="12" customHeight="1">
      <c r="B8" s="390"/>
      <c r="C8" s="674"/>
      <c r="D8" s="669"/>
      <c r="E8" s="669"/>
      <c r="F8" s="669"/>
      <c r="G8" s="669"/>
      <c r="H8" s="669"/>
      <c r="I8" s="669"/>
      <c r="J8" s="670"/>
      <c r="K8" s="685" t="s">
        <v>626</v>
      </c>
      <c r="L8" s="685" t="s">
        <v>387</v>
      </c>
      <c r="M8" s="685"/>
      <c r="N8" s="685" t="s">
        <v>388</v>
      </c>
      <c r="O8" s="685"/>
      <c r="P8" s="685" t="s">
        <v>627</v>
      </c>
      <c r="Q8" s="685"/>
      <c r="R8" s="685" t="s">
        <v>499</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2:86" ht="12" customHeight="1">
      <c r="B9" s="390"/>
      <c r="C9" s="674"/>
      <c r="D9" s="669"/>
      <c r="E9" s="669"/>
      <c r="F9" s="669"/>
      <c r="G9" s="669"/>
      <c r="H9" s="669"/>
      <c r="I9" s="669"/>
      <c r="J9" s="670"/>
      <c r="K9" s="685"/>
      <c r="L9" s="685"/>
      <c r="M9" s="685"/>
      <c r="N9" s="685"/>
      <c r="O9" s="685"/>
      <c r="P9" s="685"/>
      <c r="Q9" s="685"/>
      <c r="R9" s="685"/>
      <c r="S9" s="685"/>
      <c r="T9" s="685"/>
      <c r="U9" s="690"/>
      <c r="V9" s="691"/>
      <c r="W9" s="690"/>
      <c r="X9" s="691"/>
      <c r="Y9" s="677" t="s">
        <v>628</v>
      </c>
      <c r="Z9" s="685"/>
      <c r="AA9" s="685"/>
      <c r="AB9" s="685"/>
      <c r="AC9" s="685" t="s">
        <v>629</v>
      </c>
      <c r="AD9" s="685"/>
      <c r="AE9" s="685"/>
      <c r="AF9" s="685"/>
      <c r="AG9" s="685" t="s">
        <v>630</v>
      </c>
      <c r="AH9" s="685"/>
      <c r="AI9" s="685"/>
      <c r="AJ9" s="685"/>
      <c r="AK9" s="690"/>
      <c r="AL9" s="695"/>
      <c r="AM9" s="695"/>
      <c r="AN9" s="696"/>
      <c r="AO9" s="697"/>
      <c r="AP9" s="2"/>
    </row>
    <row r="10" spans="2:86" ht="12" customHeight="1">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345</v>
      </c>
      <c r="Z10" s="699" t="s">
        <v>344</v>
      </c>
      <c r="AA10" s="699" t="s">
        <v>631</v>
      </c>
      <c r="AB10" s="699" t="s">
        <v>632</v>
      </c>
      <c r="AC10" s="699" t="s">
        <v>345</v>
      </c>
      <c r="AD10" s="699" t="s">
        <v>344</v>
      </c>
      <c r="AE10" s="699" t="s">
        <v>631</v>
      </c>
      <c r="AF10" s="699" t="s">
        <v>632</v>
      </c>
      <c r="AG10" s="699" t="s">
        <v>345</v>
      </c>
      <c r="AH10" s="699" t="s">
        <v>344</v>
      </c>
      <c r="AI10" s="699" t="s">
        <v>631</v>
      </c>
      <c r="AJ10" s="699" t="s">
        <v>632</v>
      </c>
      <c r="AK10" s="692"/>
      <c r="AL10" s="693"/>
      <c r="AM10" s="693"/>
      <c r="AN10" s="700"/>
      <c r="AO10" s="701"/>
      <c r="AP10" s="2"/>
    </row>
    <row r="11" spans="2:86" ht="12" customHeight="1">
      <c r="B11" s="390"/>
      <c r="C11" s="674"/>
      <c r="D11" s="669"/>
      <c r="E11" s="669"/>
      <c r="F11" s="669"/>
      <c r="G11" s="669"/>
      <c r="H11" s="669"/>
      <c r="I11" s="669"/>
      <c r="J11" s="670"/>
      <c r="K11" s="702">
        <v>1</v>
      </c>
      <c r="L11" s="703" t="s">
        <v>402</v>
      </c>
      <c r="M11" s="704"/>
      <c r="N11" s="703" t="s">
        <v>449</v>
      </c>
      <c r="O11" s="704"/>
      <c r="P11" s="703" t="s">
        <v>450</v>
      </c>
      <c r="Q11" s="704"/>
      <c r="R11" s="705" t="s">
        <v>450</v>
      </c>
      <c r="S11" s="705"/>
      <c r="T11" s="705"/>
      <c r="U11" s="703" t="s">
        <v>323</v>
      </c>
      <c r="V11" s="704"/>
      <c r="W11" s="703" t="s">
        <v>291</v>
      </c>
      <c r="X11" s="706"/>
      <c r="Y11" s="707"/>
      <c r="Z11" s="707"/>
      <c r="AA11" s="707"/>
      <c r="AB11" s="707"/>
      <c r="AC11" s="708"/>
      <c r="AD11" s="708"/>
      <c r="AE11" s="708"/>
      <c r="AF11" s="708"/>
      <c r="AG11" s="708"/>
      <c r="AH11" s="708"/>
      <c r="AI11" s="708"/>
      <c r="AJ11" s="708">
        <v>2.75</v>
      </c>
      <c r="AK11" s="709"/>
      <c r="AL11" s="710"/>
      <c r="AM11" s="710"/>
      <c r="AN11" s="711"/>
      <c r="AO11" s="712"/>
      <c r="AP11" s="2"/>
      <c r="AQ11" s="713">
        <f>IF(P11="外力",1,IF(P11="材質劣化",2,IF(P11="漏水",3,4)))</f>
        <v>3</v>
      </c>
    </row>
    <row r="12" spans="2:86" ht="12" customHeight="1">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4">IF(P12="外力",1,IF(P12="材質劣化",2,IF(P12="漏水",3,4)))</f>
        <v>4</v>
      </c>
    </row>
    <row r="13" spans="2:86" ht="12" customHeight="1">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4"/>
        <v>4</v>
      </c>
    </row>
    <row r="14" spans="2:86" ht="12" customHeight="1">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row>
    <row r="15" spans="2:86" ht="12" customHeight="1">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row>
    <row r="16" spans="2:86" ht="12" customHeight="1">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row>
    <row r="17" spans="1:111" s="630" customFormat="1" ht="12" customHeight="1">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633</v>
      </c>
      <c r="L31" s="685" t="s">
        <v>634</v>
      </c>
      <c r="M31" s="685"/>
      <c r="N31" s="685"/>
      <c r="O31" s="685"/>
      <c r="P31" s="685"/>
      <c r="Q31" s="685"/>
      <c r="R31" s="685"/>
      <c r="S31" s="685"/>
      <c r="T31" s="685"/>
      <c r="U31" s="685"/>
      <c r="V31" s="685"/>
      <c r="W31" s="685"/>
      <c r="X31" s="685"/>
      <c r="Y31" s="675" t="s">
        <v>635</v>
      </c>
      <c r="Z31" s="676"/>
      <c r="AA31" s="676"/>
      <c r="AB31" s="677"/>
      <c r="AC31" s="714">
        <f t="shared" ref="AC31:AJ31" si="5">SUM(AC11:AC30)</f>
        <v>0</v>
      </c>
      <c r="AD31" s="714">
        <f t="shared" si="5"/>
        <v>0</v>
      </c>
      <c r="AE31" s="714">
        <f t="shared" si="5"/>
        <v>0</v>
      </c>
      <c r="AF31" s="714">
        <f t="shared" si="5"/>
        <v>0</v>
      </c>
      <c r="AG31" s="714">
        <f t="shared" si="5"/>
        <v>0</v>
      </c>
      <c r="AH31" s="714">
        <f t="shared" si="5"/>
        <v>0</v>
      </c>
      <c r="AI31" s="714">
        <f t="shared" si="5"/>
        <v>0</v>
      </c>
      <c r="AJ31" s="714">
        <f t="shared" si="5"/>
        <v>2.75</v>
      </c>
      <c r="AK31" s="675" t="s">
        <v>636</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637</v>
      </c>
      <c r="M32" s="685"/>
      <c r="N32" s="685"/>
      <c r="O32" s="685" t="s">
        <v>638</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0</v>
      </c>
      <c r="AE32" s="715">
        <f t="shared" si="6"/>
        <v>0</v>
      </c>
      <c r="AF32" s="715">
        <f t="shared" si="6"/>
        <v>0</v>
      </c>
      <c r="AG32" s="715">
        <f t="shared" si="6"/>
        <v>0</v>
      </c>
      <c r="AH32" s="715">
        <f t="shared" si="6"/>
        <v>0</v>
      </c>
      <c r="AI32" s="715">
        <f t="shared" si="6"/>
        <v>0</v>
      </c>
      <c r="AJ32" s="715">
        <f t="shared" si="6"/>
        <v>1</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390"/>
      <c r="C33" s="674"/>
      <c r="D33" s="669"/>
      <c r="E33" s="669"/>
      <c r="F33" s="669"/>
      <c r="G33" s="669"/>
      <c r="H33" s="669"/>
      <c r="I33" s="669"/>
      <c r="J33" s="670"/>
      <c r="K33" s="685"/>
      <c r="L33" s="685"/>
      <c r="M33" s="685"/>
      <c r="N33" s="685"/>
      <c r="O33" s="685" t="s">
        <v>639</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Ⅰ</v>
      </c>
      <c r="AD33" s="720"/>
      <c r="AE33" s="720"/>
      <c r="AF33" s="721"/>
      <c r="AG33" s="719" t="str">
        <f>IF(AG32&gt;0,"Ⅳ",IF(AH32&gt;0,"Ⅲ",IF(AI32&gt;0,"Ⅱa",IF(AJ32&gt;0,"Ⅱb","Ⅰ"))))</f>
        <v>Ⅱb</v>
      </c>
      <c r="AH33" s="720"/>
      <c r="AI33" s="720"/>
      <c r="AJ33" s="721"/>
      <c r="AK33" s="722"/>
      <c r="AL33" s="723"/>
      <c r="AM33" s="723"/>
      <c r="AN33" s="723"/>
      <c r="AO33" s="724"/>
      <c r="AP33" s="2"/>
      <c r="AQ33" s="31" t="s">
        <v>611</v>
      </c>
      <c r="AR33" s="31" t="s">
        <v>612</v>
      </c>
      <c r="AS33" s="287" t="s">
        <v>615</v>
      </c>
      <c r="AT33" s="494"/>
    </row>
    <row r="34" spans="2:86" ht="12" customHeight="1">
      <c r="B34" s="390"/>
      <c r="C34" s="674"/>
      <c r="D34" s="669"/>
      <c r="E34" s="669"/>
      <c r="F34" s="669"/>
      <c r="G34" s="669"/>
      <c r="H34" s="669"/>
      <c r="I34" s="669"/>
      <c r="J34" s="670"/>
      <c r="K34" s="685"/>
      <c r="L34" s="685" t="s">
        <v>640</v>
      </c>
      <c r="M34" s="685"/>
      <c r="N34" s="685"/>
      <c r="O34" s="685" t="s">
        <v>641</v>
      </c>
      <c r="P34" s="685"/>
      <c r="Q34" s="685"/>
      <c r="R34" s="685"/>
      <c r="S34" s="685"/>
      <c r="T34" s="685"/>
      <c r="U34" s="685"/>
      <c r="V34" s="685"/>
      <c r="W34" s="685"/>
      <c r="X34" s="685"/>
      <c r="Y34" s="445" t="s">
        <v>345</v>
      </c>
      <c r="Z34" s="445" t="s">
        <v>344</v>
      </c>
      <c r="AA34" s="725" t="s">
        <v>343</v>
      </c>
      <c r="AB34" s="725"/>
      <c r="AC34" s="445" t="s">
        <v>345</v>
      </c>
      <c r="AD34" s="445" t="s">
        <v>344</v>
      </c>
      <c r="AE34" s="725" t="s">
        <v>343</v>
      </c>
      <c r="AF34" s="725"/>
      <c r="AG34" s="445" t="s">
        <v>345</v>
      </c>
      <c r="AH34" s="445" t="s">
        <v>344</v>
      </c>
      <c r="AI34" s="725" t="s">
        <v>343</v>
      </c>
      <c r="AJ34" s="725"/>
      <c r="AK34" s="722"/>
      <c r="AL34" s="723"/>
      <c r="AM34" s="723"/>
      <c r="AN34" s="723"/>
      <c r="AO34" s="724"/>
      <c r="AP34" s="2"/>
      <c r="AQ34" s="726">
        <f>+Y32+Z32</f>
        <v>0</v>
      </c>
      <c r="AR34" s="727"/>
      <c r="AS34" s="726">
        <f>+AA32+AB32</f>
        <v>0</v>
      </c>
      <c r="AT34" s="727"/>
    </row>
    <row r="35" spans="2:86" ht="12" customHeight="1">
      <c r="B35" s="390"/>
      <c r="C35" s="674"/>
      <c r="D35" s="669"/>
      <c r="E35" s="669"/>
      <c r="F35" s="669"/>
      <c r="G35" s="669"/>
      <c r="H35" s="669"/>
      <c r="I35" s="669"/>
      <c r="J35" s="670"/>
      <c r="K35" s="685"/>
      <c r="L35" s="685"/>
      <c r="M35" s="685"/>
      <c r="N35" s="685"/>
      <c r="O35" s="685" t="s">
        <v>642</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0</v>
      </c>
      <c r="AE35" s="719">
        <f>AE32+AF32</f>
        <v>0</v>
      </c>
      <c r="AF35" s="721"/>
      <c r="AG35" s="715">
        <f>AG32</f>
        <v>0</v>
      </c>
      <c r="AH35" s="715">
        <f>AH32</f>
        <v>0</v>
      </c>
      <c r="AI35" s="719">
        <f>AI32+AJ32</f>
        <v>1</v>
      </c>
      <c r="AJ35" s="721"/>
      <c r="AK35" s="722"/>
      <c r="AL35" s="723"/>
      <c r="AM35" s="723"/>
      <c r="AN35" s="723"/>
      <c r="AO35" s="724"/>
      <c r="AP35" s="2"/>
      <c r="AQ35" s="662">
        <f>+Y32+AC35+AG35</f>
        <v>0</v>
      </c>
      <c r="AR35" s="662">
        <f>+Z32+AD35+AH35</f>
        <v>0</v>
      </c>
      <c r="AS35" s="728">
        <f>+AS34+AE35+AI35</f>
        <v>1</v>
      </c>
      <c r="AT35" s="729"/>
    </row>
    <row r="36" spans="2:86" ht="12" customHeight="1">
      <c r="B36" s="390"/>
      <c r="C36" s="674"/>
      <c r="D36" s="669"/>
      <c r="E36" s="669"/>
      <c r="F36" s="669"/>
      <c r="G36" s="669"/>
      <c r="H36" s="669"/>
      <c r="I36" s="669"/>
      <c r="J36" s="670"/>
      <c r="K36" s="685"/>
      <c r="L36" s="685"/>
      <c r="M36" s="685"/>
      <c r="N36" s="685"/>
      <c r="O36" s="685" t="s">
        <v>643</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Ⅰ</v>
      </c>
      <c r="AD36" s="720"/>
      <c r="AE36" s="720"/>
      <c r="AF36" s="721"/>
      <c r="AG36" s="719" t="str">
        <f>IF(AG35&gt;=1,"Ⅳ",IF(AH35&gt;=1,"Ⅲ",IF(AI35&gt;=1,"Ⅱ","Ⅰ")))</f>
        <v>Ⅱ</v>
      </c>
      <c r="AH36" s="720"/>
      <c r="AI36" s="720"/>
      <c r="AJ36" s="721"/>
      <c r="AK36" s="722"/>
      <c r="AL36" s="723"/>
      <c r="AM36" s="723"/>
      <c r="AN36" s="723"/>
      <c r="AO36" s="724"/>
      <c r="AP36" s="2"/>
      <c r="AQ36" s="730" t="str">
        <f>IF(AQ35&gt;0,"Ⅳ",IF(AR35&gt;0,"Ⅲ",IF(AS35&gt;0,"Ⅱ","Ⅰ")))</f>
        <v>Ⅱ</v>
      </c>
      <c r="AR36" s="730"/>
      <c r="AS36" s="730"/>
      <c r="AT36" s="730"/>
    </row>
    <row r="37" spans="2:86" ht="12" customHeight="1">
      <c r="B37" s="390"/>
      <c r="C37" s="674"/>
      <c r="D37" s="669"/>
      <c r="E37" s="669"/>
      <c r="F37" s="669"/>
      <c r="G37" s="669"/>
      <c r="H37" s="669"/>
      <c r="I37" s="669"/>
      <c r="J37" s="670"/>
      <c r="K37" s="685"/>
      <c r="L37" s="685"/>
      <c r="M37" s="685"/>
      <c r="N37" s="685"/>
      <c r="O37" s="685" t="s">
        <v>644</v>
      </c>
      <c r="P37" s="685"/>
      <c r="Q37" s="685"/>
      <c r="R37" s="685"/>
      <c r="S37" s="685"/>
      <c r="T37" s="685"/>
      <c r="U37" s="685"/>
      <c r="V37" s="685"/>
      <c r="W37" s="685"/>
      <c r="X37" s="685"/>
      <c r="Y37" s="719" t="str">
        <f>IF(COUNTIF(Y36:AJ36,"Ⅳ")&gt;0,"Ⅳ",IF(COUNTIF(Y36:AJ36,"Ⅲ")&gt;0,"Ⅲ",IF(COUNTIF(Y36:AJ36,"Ⅱ")&gt;0,"Ⅱ","Ⅰ")))</f>
        <v>Ⅱ</v>
      </c>
      <c r="Z37" s="720"/>
      <c r="AA37" s="720"/>
      <c r="AB37" s="720"/>
      <c r="AC37" s="720"/>
      <c r="AD37" s="720"/>
      <c r="AE37" s="720"/>
      <c r="AF37" s="720"/>
      <c r="AG37" s="720"/>
      <c r="AH37" s="720"/>
      <c r="AI37" s="720"/>
      <c r="AJ37" s="721"/>
      <c r="AK37" s="731"/>
      <c r="AL37" s="732"/>
      <c r="AM37" s="732"/>
      <c r="AN37" s="732"/>
      <c r="AO37" s="733"/>
      <c r="AP37" s="2"/>
    </row>
    <row r="38" spans="2:86" ht="14.25" customHeight="1">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2:86" ht="14.25" customHeight="1">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2:86" ht="12" customHeight="1">
      <c r="B40" s="390"/>
      <c r="C40" s="674"/>
      <c r="D40" s="669"/>
      <c r="E40" s="669"/>
      <c r="F40" s="669"/>
      <c r="G40" s="669"/>
      <c r="H40" s="669"/>
      <c r="I40" s="669"/>
      <c r="J40" s="670"/>
      <c r="K40" s="735" t="s">
        <v>645</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row>
    <row r="41" spans="2:86" ht="12" customHeight="1">
      <c r="B41" s="390"/>
      <c r="C41" s="674"/>
      <c r="D41" s="669"/>
      <c r="E41" s="669"/>
      <c r="F41" s="669"/>
      <c r="G41" s="669"/>
      <c r="H41" s="669"/>
      <c r="I41" s="669"/>
      <c r="J41" s="670"/>
      <c r="K41" s="736" t="s">
        <v>646</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2:86" ht="12" customHeight="1">
      <c r="B42" s="390"/>
      <c r="C42" s="674"/>
      <c r="D42" s="669"/>
      <c r="E42" s="669"/>
      <c r="F42" s="669"/>
      <c r="G42" s="669"/>
      <c r="H42" s="669"/>
      <c r="I42" s="669"/>
      <c r="J42" s="670"/>
      <c r="K42" s="737" t="s">
        <v>647</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2:86" ht="12" customHeight="1">
      <c r="B43" s="390"/>
      <c r="C43" s="674"/>
      <c r="D43" s="669"/>
      <c r="E43" s="669"/>
      <c r="F43" s="669"/>
      <c r="G43" s="669"/>
      <c r="H43" s="669"/>
      <c r="I43" s="669"/>
      <c r="J43" s="670"/>
      <c r="K43" s="737" t="s">
        <v>648</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2:86" ht="12" customHeight="1">
      <c r="B44" s="390"/>
      <c r="C44" s="674"/>
      <c r="D44" s="669"/>
      <c r="E44" s="669"/>
      <c r="F44" s="669"/>
      <c r="G44" s="669"/>
      <c r="H44" s="669"/>
      <c r="I44" s="669"/>
      <c r="J44" s="670"/>
      <c r="K44" s="740" t="s">
        <v>649</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2:86"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2:86" s="602" customFormat="1" ht="12" customHeight="1">
      <c r="B46" s="2" t="s">
        <v>650</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2:86" ht="12" customHeight="1">
      <c r="B47" s="2" t="s">
        <v>651</v>
      </c>
    </row>
    <row r="48" spans="2:86" ht="12" customHeight="1">
      <c r="B48" s="2" t="s">
        <v>652</v>
      </c>
    </row>
    <row r="49" spans="2:2" ht="12" customHeight="1">
      <c r="B49" s="2" t="s">
        <v>653</v>
      </c>
    </row>
    <row r="50" spans="2:2" ht="12" customHeight="1">
      <c r="B50" s="2" t="s">
        <v>654</v>
      </c>
    </row>
    <row r="51" spans="2:2" ht="12" customHeight="1">
      <c r="B51" s="2" t="s">
        <v>655</v>
      </c>
    </row>
    <row r="52" spans="2:2">
      <c r="B52" s="2" t="s">
        <v>656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58" priority="4">
      <formula>$AQ11=2</formula>
    </cfRule>
  </conditionalFormatting>
  <conditionalFormatting sqref="Y11:AF30">
    <cfRule type="expression" dxfId="57" priority="3">
      <formula>$AQ11=3</formula>
    </cfRule>
  </conditionalFormatting>
  <conditionalFormatting sqref="Y11:AJ30">
    <cfRule type="expression" dxfId="56" priority="1">
      <formula>$AQ11=4</formula>
    </cfRule>
  </conditionalFormatting>
  <conditionalFormatting sqref="AC11:AJ30">
    <cfRule type="expression" dxfId="55" priority="2">
      <formula>$AQ11=1</formula>
    </cfRule>
  </conditionalFormatting>
  <dataValidations count="2">
    <dataValidation type="list" allowBlank="1" showInputMessage="1" showErrorMessage="1" sqref="N11:O30 R11:T30" xr:uid="{06CE4C8B-F53F-41B2-82CD-6643159D9D97}">
      <formula1>INDIRECT(L11)</formula1>
    </dataValidation>
    <dataValidation type="list" allowBlank="1" showInputMessage="1" showErrorMessage="1" sqref="Y11:AB30" xr:uid="{8117C94C-BE67-4934-800C-06047A1B70CB}">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0367D-1A23-441C-949E-E0DFC42FC010}">
  <dimension ref="A1:DG52"/>
  <sheetViews>
    <sheetView showGridLines="0" showZeros="0" view="pageBreakPreview" zoomScale="90" zoomScaleNormal="100" zoomScaleSheetLayoutView="90" workbookViewId="0">
      <selection activeCell="AY29" sqref="AY29"/>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1:111">
      <c r="AU1" s="631" t="s">
        <v>598</v>
      </c>
      <c r="AV1" s="632" t="s">
        <v>599</v>
      </c>
      <c r="AW1" s="633" t="s">
        <v>600</v>
      </c>
      <c r="AX1" s="634" t="s">
        <v>601</v>
      </c>
      <c r="AY1" s="635"/>
      <c r="AZ1" s="635"/>
      <c r="BA1" s="635"/>
      <c r="BB1" s="635"/>
      <c r="BC1" s="635"/>
      <c r="BD1" s="635"/>
      <c r="BE1" s="635"/>
      <c r="BF1" s="635"/>
      <c r="BG1" s="635"/>
      <c r="BH1" s="635"/>
      <c r="BI1" s="635"/>
      <c r="BJ1" s="635"/>
      <c r="BK1" s="635"/>
      <c r="BL1" s="635"/>
      <c r="BM1" s="635"/>
      <c r="BN1" s="635"/>
      <c r="BO1" s="635"/>
      <c r="BP1" s="635"/>
      <c r="BQ1" s="635"/>
      <c r="BR1" s="636"/>
      <c r="BS1" s="309" t="s">
        <v>602</v>
      </c>
      <c r="BT1" s="637"/>
      <c r="BU1" s="637"/>
      <c r="BV1" s="637"/>
      <c r="BW1" s="638" t="s">
        <v>603</v>
      </c>
      <c r="BX1" s="639"/>
      <c r="BY1" s="639"/>
      <c r="BZ1" s="639"/>
      <c r="CA1" s="639"/>
      <c r="CB1" s="639"/>
      <c r="CC1" s="639"/>
      <c r="CD1" s="639"/>
      <c r="CE1" s="639"/>
      <c r="CF1" s="639"/>
      <c r="CG1" s="639"/>
      <c r="CH1" s="640"/>
    </row>
    <row r="2" spans="1:111" ht="8.25" customHeight="1">
      <c r="AU2" s="631"/>
      <c r="AV2" s="641"/>
      <c r="AW2" s="642"/>
      <c r="AX2" s="643" t="s">
        <v>604</v>
      </c>
      <c r="AY2" s="118"/>
      <c r="AZ2" s="118"/>
      <c r="BA2" s="118"/>
      <c r="BB2" s="118"/>
      <c r="BC2" s="118"/>
      <c r="BD2" s="118"/>
      <c r="BE2" s="118"/>
      <c r="BF2" s="118"/>
      <c r="BG2" s="118"/>
      <c r="BH2" s="118"/>
      <c r="BI2" s="118"/>
      <c r="BJ2" s="118" t="s">
        <v>605</v>
      </c>
      <c r="BK2" s="118"/>
      <c r="BL2" s="118"/>
      <c r="BM2" s="118"/>
      <c r="BN2" s="118"/>
      <c r="BO2" s="118"/>
      <c r="BP2" s="118"/>
      <c r="BQ2" s="118"/>
      <c r="BR2" s="644"/>
      <c r="BS2" s="637"/>
      <c r="BT2" s="637"/>
      <c r="BU2" s="637"/>
      <c r="BV2" s="637"/>
      <c r="BW2" s="645" t="s">
        <v>606</v>
      </c>
      <c r="BX2" s="287"/>
      <c r="BY2" s="287"/>
      <c r="BZ2" s="287"/>
      <c r="CA2" s="118" t="s">
        <v>607</v>
      </c>
      <c r="CB2" s="118"/>
      <c r="CC2" s="118"/>
      <c r="CD2" s="118"/>
      <c r="CE2" s="118"/>
      <c r="CF2" s="118"/>
      <c r="CG2" s="118"/>
      <c r="CH2" s="644"/>
    </row>
    <row r="3" spans="1:111" ht="25.05" customHeight="1">
      <c r="B3" s="408" t="s">
        <v>608</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356</v>
      </c>
      <c r="AY3" s="118"/>
      <c r="AZ3" s="118"/>
      <c r="BA3" s="118"/>
      <c r="BB3" s="118" t="s">
        <v>342</v>
      </c>
      <c r="BC3" s="118"/>
      <c r="BD3" s="118"/>
      <c r="BE3" s="118"/>
      <c r="BF3" s="118" t="s">
        <v>353</v>
      </c>
      <c r="BG3" s="118"/>
      <c r="BH3" s="118"/>
      <c r="BI3" s="118"/>
      <c r="BJ3" s="287" t="s">
        <v>356</v>
      </c>
      <c r="BK3" s="287"/>
      <c r="BL3" s="287"/>
      <c r="BM3" s="287" t="s">
        <v>342</v>
      </c>
      <c r="BN3" s="287"/>
      <c r="BO3" s="287"/>
      <c r="BP3" s="287" t="s">
        <v>353</v>
      </c>
      <c r="BQ3" s="287"/>
      <c r="BR3" s="648"/>
      <c r="BS3" s="309" t="s">
        <v>356</v>
      </c>
      <c r="BT3" s="309" t="s">
        <v>342</v>
      </c>
      <c r="BU3" s="309" t="s">
        <v>353</v>
      </c>
      <c r="BV3" s="309" t="s">
        <v>609</v>
      </c>
      <c r="BW3" s="643" t="s">
        <v>610</v>
      </c>
      <c r="BX3" s="118"/>
      <c r="BY3" s="118"/>
      <c r="BZ3" s="118"/>
      <c r="CA3" s="118" t="s">
        <v>342</v>
      </c>
      <c r="CB3" s="118"/>
      <c r="CC3" s="118"/>
      <c r="CD3" s="118"/>
      <c r="CE3" s="118" t="s">
        <v>353</v>
      </c>
      <c r="CF3" s="118"/>
      <c r="CG3" s="118"/>
      <c r="CH3" s="644"/>
    </row>
    <row r="4" spans="1:111" ht="18" customHeight="1">
      <c r="B4" s="266" t="s">
        <v>8</v>
      </c>
      <c r="C4" s="266"/>
      <c r="D4" s="604"/>
      <c r="E4" s="115" t="s">
        <v>292</v>
      </c>
      <c r="F4" s="116"/>
      <c r="G4" s="116"/>
      <c r="H4" s="116"/>
      <c r="I4" s="116"/>
      <c r="J4" s="117"/>
      <c r="K4" s="141" t="s">
        <v>9</v>
      </c>
      <c r="L4" s="287"/>
      <c r="M4" s="287"/>
      <c r="N4" s="288" t="s">
        <v>294</v>
      </c>
      <c r="O4" s="288"/>
      <c r="P4" s="288"/>
      <c r="Q4" s="288"/>
      <c r="R4" s="288"/>
      <c r="S4" s="288"/>
      <c r="T4" s="118" t="s">
        <v>374</v>
      </c>
      <c r="U4" s="118"/>
      <c r="V4" s="118"/>
      <c r="W4" s="118"/>
      <c r="X4" s="118"/>
      <c r="Y4" s="109" t="s">
        <v>310</v>
      </c>
      <c r="Z4" s="109"/>
      <c r="AA4" s="109"/>
      <c r="AB4" s="109"/>
      <c r="AC4" s="109"/>
      <c r="AD4" s="109"/>
      <c r="AE4" s="109"/>
      <c r="AF4" s="109"/>
      <c r="AG4" s="91" t="s">
        <v>375</v>
      </c>
      <c r="AH4" s="92"/>
      <c r="AI4" s="92"/>
      <c r="AJ4" s="93"/>
      <c r="AK4" s="606">
        <v>44861</v>
      </c>
      <c r="AL4" s="649"/>
      <c r="AM4" s="649"/>
      <c r="AN4" s="649"/>
      <c r="AO4" s="650"/>
      <c r="AQ4" s="651"/>
      <c r="AU4" s="631"/>
      <c r="AV4" s="641"/>
      <c r="AW4" s="642"/>
      <c r="AX4" s="652" t="s">
        <v>611</v>
      </c>
      <c r="AY4" s="653" t="s">
        <v>612</v>
      </c>
      <c r="AZ4" s="653" t="s">
        <v>613</v>
      </c>
      <c r="BA4" s="654" t="s">
        <v>614</v>
      </c>
      <c r="BB4" s="655" t="s">
        <v>611</v>
      </c>
      <c r="BC4" s="653" t="s">
        <v>612</v>
      </c>
      <c r="BD4" s="653" t="s">
        <v>613</v>
      </c>
      <c r="BE4" s="654" t="s">
        <v>614</v>
      </c>
      <c r="BF4" s="655" t="s">
        <v>611</v>
      </c>
      <c r="BG4" s="653" t="s">
        <v>612</v>
      </c>
      <c r="BH4" s="653" t="s">
        <v>613</v>
      </c>
      <c r="BI4" s="654" t="s">
        <v>614</v>
      </c>
      <c r="BJ4" s="655" t="s">
        <v>611</v>
      </c>
      <c r="BK4" s="653" t="s">
        <v>612</v>
      </c>
      <c r="BL4" s="654" t="s">
        <v>615</v>
      </c>
      <c r="BM4" s="655" t="s">
        <v>611</v>
      </c>
      <c r="BN4" s="653" t="s">
        <v>612</v>
      </c>
      <c r="BO4" s="654" t="s">
        <v>615</v>
      </c>
      <c r="BP4" s="655" t="s">
        <v>611</v>
      </c>
      <c r="BQ4" s="653" t="s">
        <v>612</v>
      </c>
      <c r="BR4" s="656" t="s">
        <v>615</v>
      </c>
      <c r="BS4" s="637"/>
      <c r="BT4" s="637"/>
      <c r="BU4" s="637"/>
      <c r="BV4" s="637"/>
      <c r="BW4" s="652" t="s">
        <v>611</v>
      </c>
      <c r="BX4" s="653" t="s">
        <v>612</v>
      </c>
      <c r="BY4" s="653" t="s">
        <v>613</v>
      </c>
      <c r="BZ4" s="654" t="s">
        <v>614</v>
      </c>
      <c r="CA4" s="655" t="s">
        <v>611</v>
      </c>
      <c r="CB4" s="653" t="s">
        <v>612</v>
      </c>
      <c r="CC4" s="653" t="s">
        <v>613</v>
      </c>
      <c r="CD4" s="654" t="s">
        <v>614</v>
      </c>
      <c r="CE4" s="655" t="s">
        <v>611</v>
      </c>
      <c r="CF4" s="653" t="s">
        <v>612</v>
      </c>
      <c r="CG4" s="653" t="s">
        <v>613</v>
      </c>
      <c r="CH4" s="656" t="s">
        <v>614</v>
      </c>
    </row>
    <row r="5" spans="1:111" ht="18" customHeight="1">
      <c r="B5" s="274" t="s">
        <v>0</v>
      </c>
      <c r="C5" s="274"/>
      <c r="D5" s="609"/>
      <c r="E5" s="119" t="s">
        <v>293</v>
      </c>
      <c r="F5" s="120"/>
      <c r="G5" s="120"/>
      <c r="H5" s="120"/>
      <c r="I5" s="120"/>
      <c r="J5" s="130"/>
      <c r="K5" s="413" t="s">
        <v>1</v>
      </c>
      <c r="L5" s="309"/>
      <c r="M5" s="309"/>
      <c r="N5" s="288" t="s">
        <v>295</v>
      </c>
      <c r="O5" s="288"/>
      <c r="P5" s="288"/>
      <c r="Q5" s="288"/>
      <c r="R5" s="288"/>
      <c r="S5" s="288"/>
      <c r="T5" s="118" t="s">
        <v>376</v>
      </c>
      <c r="U5" s="118"/>
      <c r="V5" s="118"/>
      <c r="W5" s="118"/>
      <c r="X5" s="118"/>
      <c r="Y5" s="109" t="s">
        <v>334</v>
      </c>
      <c r="Z5" s="109"/>
      <c r="AA5" s="109"/>
      <c r="AB5" s="109"/>
      <c r="AC5" s="109"/>
      <c r="AD5" s="109"/>
      <c r="AE5" s="109"/>
      <c r="AF5" s="109"/>
      <c r="AG5" s="578"/>
      <c r="AH5" s="611"/>
      <c r="AI5" s="611"/>
      <c r="AJ5" s="579"/>
      <c r="AK5" s="657"/>
      <c r="AL5" s="658"/>
      <c r="AM5" s="658"/>
      <c r="AN5" s="658"/>
      <c r="AO5" s="659"/>
      <c r="AQ5" s="651" t="s">
        <v>616</v>
      </c>
      <c r="AU5" s="631"/>
      <c r="AV5" s="660">
        <f>N7</f>
        <v>21</v>
      </c>
      <c r="AW5" s="661">
        <f>R7</f>
        <v>10.4</v>
      </c>
      <c r="AX5" s="662">
        <f>+Y32</f>
        <v>0</v>
      </c>
      <c r="AY5" s="662">
        <f>+Z32</f>
        <v>0</v>
      </c>
      <c r="AZ5" s="662">
        <f>+AA32</f>
        <v>0</v>
      </c>
      <c r="BA5" s="662">
        <f t="shared" ref="BA5" si="0">+AB32</f>
        <v>0</v>
      </c>
      <c r="BB5" s="662">
        <f>+AC32</f>
        <v>0</v>
      </c>
      <c r="BC5" s="662">
        <f t="shared" ref="BC5:BI5" si="1">+AD32</f>
        <v>0</v>
      </c>
      <c r="BD5" s="662">
        <f t="shared" si="1"/>
        <v>0</v>
      </c>
      <c r="BE5" s="662">
        <f t="shared" si="1"/>
        <v>0</v>
      </c>
      <c r="BF5" s="662">
        <f t="shared" si="1"/>
        <v>0</v>
      </c>
      <c r="BG5" s="662">
        <f t="shared" si="1"/>
        <v>0</v>
      </c>
      <c r="BH5" s="662">
        <f t="shared" si="1"/>
        <v>0</v>
      </c>
      <c r="BI5" s="662">
        <f t="shared" si="1"/>
        <v>0</v>
      </c>
      <c r="BJ5" s="662">
        <f>IF(Y35="",0,Y35)</f>
        <v>0</v>
      </c>
      <c r="BK5" s="662">
        <f>IF(Z35="",0,Z35)</f>
        <v>0</v>
      </c>
      <c r="BL5" s="662">
        <f>IF(AA35="",0,AA35)</f>
        <v>0</v>
      </c>
      <c r="BM5" s="662">
        <f>+AC35</f>
        <v>0</v>
      </c>
      <c r="BN5" s="662">
        <f t="shared" ref="BN5:BO5" si="2">+AD35</f>
        <v>0</v>
      </c>
      <c r="BO5" s="662">
        <f t="shared" si="2"/>
        <v>0</v>
      </c>
      <c r="BP5" s="662">
        <f>+AG35</f>
        <v>0</v>
      </c>
      <c r="BQ5" s="662">
        <f>+AH35</f>
        <v>0</v>
      </c>
      <c r="BR5" s="662">
        <f>+AI35</f>
        <v>0</v>
      </c>
      <c r="BS5" s="651" t="str">
        <f>+Y36</f>
        <v>Ⅰ</v>
      </c>
      <c r="BT5" s="651" t="str">
        <f>+AC36</f>
        <v>Ⅰ</v>
      </c>
      <c r="BU5" s="651" t="str">
        <f>+AG36</f>
        <v>Ⅰ</v>
      </c>
      <c r="BV5" s="651" t="str">
        <f>+Y37</f>
        <v>Ⅰ</v>
      </c>
      <c r="BW5" s="663" t="str">
        <f>IF(Y32&gt;0,R7,"")</f>
        <v/>
      </c>
      <c r="BX5" s="664" t="str">
        <f>IF(Z32&gt;0,"",IF(AA32&gt;0,R7,""))</f>
        <v/>
      </c>
      <c r="BY5" s="664" t="str">
        <f>IF(Y32+Z32&gt;0,"",IF(AA32&gt;0,R7,""))</f>
        <v/>
      </c>
      <c r="BZ5" s="664" t="str">
        <f>IF(Y32+Z32+AA32&gt;0,"",IF(AB32&gt;0,R7,""))</f>
        <v/>
      </c>
      <c r="CA5" s="665">
        <f t="shared" ref="CA5:CH5" si="3">+AC31</f>
        <v>0</v>
      </c>
      <c r="CB5" s="665">
        <f t="shared" si="3"/>
        <v>0</v>
      </c>
      <c r="CC5" s="665">
        <f t="shared" si="3"/>
        <v>0</v>
      </c>
      <c r="CD5" s="665">
        <f t="shared" si="3"/>
        <v>0</v>
      </c>
      <c r="CE5" s="665">
        <f t="shared" si="3"/>
        <v>0</v>
      </c>
      <c r="CF5" s="665">
        <f t="shared" si="3"/>
        <v>0</v>
      </c>
      <c r="CG5" s="665">
        <f t="shared" si="3"/>
        <v>0</v>
      </c>
      <c r="CH5" s="665">
        <f t="shared" si="3"/>
        <v>0</v>
      </c>
    </row>
    <row r="6" spans="1:111" ht="12" customHeight="1">
      <c r="B6" s="666" t="s">
        <v>617</v>
      </c>
      <c r="C6" s="667"/>
      <c r="D6" s="668"/>
      <c r="E6" s="669"/>
      <c r="F6" s="669"/>
      <c r="G6" s="669"/>
      <c r="H6" s="669"/>
      <c r="I6" s="669"/>
      <c r="J6" s="670"/>
      <c r="K6" s="671" t="s">
        <v>618</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1:111" ht="12" customHeight="1">
      <c r="B7" s="390"/>
      <c r="C7" s="674"/>
      <c r="D7" s="669"/>
      <c r="E7" s="669"/>
      <c r="F7" s="669"/>
      <c r="G7" s="669"/>
      <c r="H7" s="669"/>
      <c r="I7" s="669"/>
      <c r="J7" s="670"/>
      <c r="K7" s="675" t="s">
        <v>619</v>
      </c>
      <c r="L7" s="676"/>
      <c r="M7" s="677"/>
      <c r="N7" s="678">
        <v>21</v>
      </c>
      <c r="O7" s="679"/>
      <c r="P7" s="675" t="s">
        <v>620</v>
      </c>
      <c r="Q7" s="677"/>
      <c r="R7" s="680">
        <v>10.4</v>
      </c>
      <c r="S7" s="681"/>
      <c r="T7" s="682"/>
      <c r="U7" s="683" t="s">
        <v>621</v>
      </c>
      <c r="V7" s="684"/>
      <c r="W7" s="683" t="s">
        <v>622</v>
      </c>
      <c r="X7" s="684"/>
      <c r="Y7" s="677" t="s">
        <v>623</v>
      </c>
      <c r="Z7" s="685"/>
      <c r="AA7" s="685"/>
      <c r="AB7" s="685"/>
      <c r="AC7" s="683" t="s">
        <v>624</v>
      </c>
      <c r="AD7" s="686"/>
      <c r="AE7" s="686"/>
      <c r="AF7" s="686"/>
      <c r="AG7" s="686"/>
      <c r="AH7" s="686"/>
      <c r="AI7" s="686"/>
      <c r="AJ7" s="684"/>
      <c r="AK7" s="683" t="s">
        <v>625</v>
      </c>
      <c r="AL7" s="686"/>
      <c r="AM7" s="686"/>
      <c r="AN7" s="687"/>
      <c r="AO7" s="688"/>
      <c r="AP7" s="2"/>
      <c r="AW7" s="689"/>
    </row>
    <row r="8" spans="1:111" ht="12" customHeight="1">
      <c r="B8" s="390"/>
      <c r="C8" s="674"/>
      <c r="D8" s="669"/>
      <c r="E8" s="669"/>
      <c r="F8" s="669"/>
      <c r="G8" s="669"/>
      <c r="H8" s="669"/>
      <c r="I8" s="669"/>
      <c r="J8" s="670"/>
      <c r="K8" s="685" t="s">
        <v>626</v>
      </c>
      <c r="L8" s="685" t="s">
        <v>387</v>
      </c>
      <c r="M8" s="685"/>
      <c r="N8" s="685" t="s">
        <v>388</v>
      </c>
      <c r="O8" s="685"/>
      <c r="P8" s="685" t="s">
        <v>627</v>
      </c>
      <c r="Q8" s="685"/>
      <c r="R8" s="685" t="s">
        <v>499</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1:111" ht="12" customHeight="1">
      <c r="B9" s="390"/>
      <c r="C9" s="674"/>
      <c r="D9" s="669"/>
      <c r="E9" s="669"/>
      <c r="F9" s="669"/>
      <c r="G9" s="669"/>
      <c r="H9" s="669"/>
      <c r="I9" s="669"/>
      <c r="J9" s="670"/>
      <c r="K9" s="685"/>
      <c r="L9" s="685"/>
      <c r="M9" s="685"/>
      <c r="N9" s="685"/>
      <c r="O9" s="685"/>
      <c r="P9" s="685"/>
      <c r="Q9" s="685"/>
      <c r="R9" s="685"/>
      <c r="S9" s="685"/>
      <c r="T9" s="685"/>
      <c r="U9" s="690"/>
      <c r="V9" s="691"/>
      <c r="W9" s="690"/>
      <c r="X9" s="691"/>
      <c r="Y9" s="677" t="s">
        <v>628</v>
      </c>
      <c r="Z9" s="685"/>
      <c r="AA9" s="685"/>
      <c r="AB9" s="685"/>
      <c r="AC9" s="685" t="s">
        <v>629</v>
      </c>
      <c r="AD9" s="685"/>
      <c r="AE9" s="685"/>
      <c r="AF9" s="685"/>
      <c r="AG9" s="685" t="s">
        <v>630</v>
      </c>
      <c r="AH9" s="685"/>
      <c r="AI9" s="685"/>
      <c r="AJ9" s="685"/>
      <c r="AK9" s="690"/>
      <c r="AL9" s="695"/>
      <c r="AM9" s="695"/>
      <c r="AN9" s="696"/>
      <c r="AO9" s="697"/>
      <c r="AP9" s="2"/>
    </row>
    <row r="10" spans="1:111" ht="12" customHeight="1">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345</v>
      </c>
      <c r="Z10" s="699" t="s">
        <v>344</v>
      </c>
      <c r="AA10" s="699" t="s">
        <v>631</v>
      </c>
      <c r="AB10" s="699" t="s">
        <v>632</v>
      </c>
      <c r="AC10" s="699" t="s">
        <v>345</v>
      </c>
      <c r="AD10" s="699" t="s">
        <v>344</v>
      </c>
      <c r="AE10" s="699" t="s">
        <v>631</v>
      </c>
      <c r="AF10" s="699" t="s">
        <v>632</v>
      </c>
      <c r="AG10" s="699" t="s">
        <v>345</v>
      </c>
      <c r="AH10" s="699" t="s">
        <v>344</v>
      </c>
      <c r="AI10" s="699" t="s">
        <v>631</v>
      </c>
      <c r="AJ10" s="699" t="s">
        <v>632</v>
      </c>
      <c r="AK10" s="692"/>
      <c r="AL10" s="693"/>
      <c r="AM10" s="693"/>
      <c r="AN10" s="700"/>
      <c r="AO10" s="701"/>
      <c r="AP10" s="2"/>
    </row>
    <row r="11" spans="1:111" ht="12" customHeight="1">
      <c r="B11" s="390"/>
      <c r="C11" s="674"/>
      <c r="D11" s="669"/>
      <c r="E11" s="669"/>
      <c r="F11" s="669"/>
      <c r="G11" s="669"/>
      <c r="H11" s="669"/>
      <c r="I11" s="669"/>
      <c r="J11" s="670"/>
      <c r="K11" s="702"/>
      <c r="L11" s="703"/>
      <c r="M11" s="704"/>
      <c r="N11" s="703"/>
      <c r="O11" s="704"/>
      <c r="P11" s="703"/>
      <c r="Q11" s="704"/>
      <c r="R11" s="705"/>
      <c r="S11" s="705"/>
      <c r="T11" s="705"/>
      <c r="U11" s="703"/>
      <c r="V11" s="704"/>
      <c r="W11" s="703"/>
      <c r="X11" s="706"/>
      <c r="Y11" s="707"/>
      <c r="Z11" s="707"/>
      <c r="AA11" s="707"/>
      <c r="AB11" s="707"/>
      <c r="AC11" s="708"/>
      <c r="AD11" s="708"/>
      <c r="AE11" s="708"/>
      <c r="AF11" s="708"/>
      <c r="AG11" s="708"/>
      <c r="AH11" s="708"/>
      <c r="AI11" s="708"/>
      <c r="AJ11" s="708"/>
      <c r="AK11" s="709"/>
      <c r="AL11" s="710"/>
      <c r="AM11" s="710"/>
      <c r="AN11" s="711"/>
      <c r="AO11" s="712"/>
      <c r="AP11" s="2"/>
      <c r="AQ11" s="713">
        <f>IF(P11="外力",1,IF(P11="材質劣化",2,IF(P11="漏水",3,4)))</f>
        <v>4</v>
      </c>
    </row>
    <row r="12" spans="1:111" ht="12" customHeight="1">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4">IF(P12="外力",1,IF(P12="材質劣化",2,IF(P12="漏水",3,4)))</f>
        <v>4</v>
      </c>
    </row>
    <row r="13" spans="1:111" s="630" customFormat="1" ht="12" customHeight="1">
      <c r="A13" s="2"/>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4"/>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30" customFormat="1" ht="12" customHeight="1">
      <c r="A14" s="2"/>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30" customFormat="1" ht="12" customHeight="1">
      <c r="A15" s="2"/>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30" customFormat="1" ht="12" customHeight="1">
      <c r="A16" s="2"/>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30" customFormat="1" ht="12" customHeight="1">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633</v>
      </c>
      <c r="L31" s="685" t="s">
        <v>634</v>
      </c>
      <c r="M31" s="685"/>
      <c r="N31" s="685"/>
      <c r="O31" s="685"/>
      <c r="P31" s="685"/>
      <c r="Q31" s="685"/>
      <c r="R31" s="685"/>
      <c r="S31" s="685"/>
      <c r="T31" s="685"/>
      <c r="U31" s="685"/>
      <c r="V31" s="685"/>
      <c r="W31" s="685"/>
      <c r="X31" s="685"/>
      <c r="Y31" s="675" t="s">
        <v>635</v>
      </c>
      <c r="Z31" s="676"/>
      <c r="AA31" s="676"/>
      <c r="AB31" s="677"/>
      <c r="AC31" s="714">
        <f t="shared" ref="AC31:AJ31" si="5">SUM(AC11:AC30)</f>
        <v>0</v>
      </c>
      <c r="AD31" s="714">
        <f t="shared" si="5"/>
        <v>0</v>
      </c>
      <c r="AE31" s="714">
        <f t="shared" si="5"/>
        <v>0</v>
      </c>
      <c r="AF31" s="714">
        <f t="shared" si="5"/>
        <v>0</v>
      </c>
      <c r="AG31" s="714">
        <f t="shared" si="5"/>
        <v>0</v>
      </c>
      <c r="AH31" s="714">
        <f t="shared" si="5"/>
        <v>0</v>
      </c>
      <c r="AI31" s="714">
        <f t="shared" si="5"/>
        <v>0</v>
      </c>
      <c r="AJ31" s="714">
        <f t="shared" si="5"/>
        <v>0</v>
      </c>
      <c r="AK31" s="675" t="s">
        <v>636</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637</v>
      </c>
      <c r="M32" s="685"/>
      <c r="N32" s="685"/>
      <c r="O32" s="685" t="s">
        <v>638</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0</v>
      </c>
      <c r="AE32" s="715">
        <f t="shared" si="6"/>
        <v>0</v>
      </c>
      <c r="AF32" s="715">
        <f t="shared" si="6"/>
        <v>0</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c r="A33" s="2"/>
      <c r="B33" s="390"/>
      <c r="C33" s="674"/>
      <c r="D33" s="669"/>
      <c r="E33" s="669"/>
      <c r="F33" s="669"/>
      <c r="G33" s="669"/>
      <c r="H33" s="669"/>
      <c r="I33" s="669"/>
      <c r="J33" s="670"/>
      <c r="K33" s="685"/>
      <c r="L33" s="685"/>
      <c r="M33" s="685"/>
      <c r="N33" s="685"/>
      <c r="O33" s="685" t="s">
        <v>639</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Ⅰ</v>
      </c>
      <c r="AD33" s="720"/>
      <c r="AE33" s="720"/>
      <c r="AF33" s="721"/>
      <c r="AG33" s="719" t="str">
        <f>IF(AG32&gt;0,"Ⅳ",IF(AH32&gt;0,"Ⅲ",IF(AI32&gt;0,"Ⅱa",IF(AJ32&gt;0,"Ⅱb","Ⅰ"))))</f>
        <v>Ⅰ</v>
      </c>
      <c r="AH33" s="720"/>
      <c r="AI33" s="720"/>
      <c r="AJ33" s="721"/>
      <c r="AK33" s="722"/>
      <c r="AL33" s="723"/>
      <c r="AM33" s="723"/>
      <c r="AN33" s="723"/>
      <c r="AO33" s="724"/>
      <c r="AP33" s="2"/>
      <c r="AQ33" s="31" t="s">
        <v>611</v>
      </c>
      <c r="AR33" s="31" t="s">
        <v>612</v>
      </c>
      <c r="AS33" s="287" t="s">
        <v>615</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c r="A34" s="2"/>
      <c r="B34" s="390"/>
      <c r="C34" s="674"/>
      <c r="D34" s="669"/>
      <c r="E34" s="669"/>
      <c r="F34" s="669"/>
      <c r="G34" s="669"/>
      <c r="H34" s="669"/>
      <c r="I34" s="669"/>
      <c r="J34" s="670"/>
      <c r="K34" s="685"/>
      <c r="L34" s="685" t="s">
        <v>640</v>
      </c>
      <c r="M34" s="685"/>
      <c r="N34" s="685"/>
      <c r="O34" s="685" t="s">
        <v>641</v>
      </c>
      <c r="P34" s="685"/>
      <c r="Q34" s="685"/>
      <c r="R34" s="685"/>
      <c r="S34" s="685"/>
      <c r="T34" s="685"/>
      <c r="U34" s="685"/>
      <c r="V34" s="685"/>
      <c r="W34" s="685"/>
      <c r="X34" s="685"/>
      <c r="Y34" s="445" t="s">
        <v>345</v>
      </c>
      <c r="Z34" s="445" t="s">
        <v>344</v>
      </c>
      <c r="AA34" s="725" t="s">
        <v>343</v>
      </c>
      <c r="AB34" s="725"/>
      <c r="AC34" s="445" t="s">
        <v>345</v>
      </c>
      <c r="AD34" s="445" t="s">
        <v>344</v>
      </c>
      <c r="AE34" s="725" t="s">
        <v>343</v>
      </c>
      <c r="AF34" s="725"/>
      <c r="AG34" s="445" t="s">
        <v>345</v>
      </c>
      <c r="AH34" s="445" t="s">
        <v>344</v>
      </c>
      <c r="AI34" s="725" t="s">
        <v>343</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c r="A35" s="2"/>
      <c r="B35" s="390"/>
      <c r="C35" s="674"/>
      <c r="D35" s="669"/>
      <c r="E35" s="669"/>
      <c r="F35" s="669"/>
      <c r="G35" s="669"/>
      <c r="H35" s="669"/>
      <c r="I35" s="669"/>
      <c r="J35" s="670"/>
      <c r="K35" s="685"/>
      <c r="L35" s="685"/>
      <c r="M35" s="685"/>
      <c r="N35" s="685"/>
      <c r="O35" s="685" t="s">
        <v>642</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0</v>
      </c>
      <c r="AE35" s="719">
        <f>AE32+AF32</f>
        <v>0</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0</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c r="A36" s="2"/>
      <c r="B36" s="390"/>
      <c r="C36" s="674"/>
      <c r="D36" s="669"/>
      <c r="E36" s="669"/>
      <c r="F36" s="669"/>
      <c r="G36" s="669"/>
      <c r="H36" s="669"/>
      <c r="I36" s="669"/>
      <c r="J36" s="670"/>
      <c r="K36" s="685"/>
      <c r="L36" s="685"/>
      <c r="M36" s="685"/>
      <c r="N36" s="685"/>
      <c r="O36" s="685" t="s">
        <v>643</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Ⅰ</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Ⅰ</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30" customFormat="1" ht="12" customHeight="1">
      <c r="A37" s="2"/>
      <c r="B37" s="390"/>
      <c r="C37" s="674"/>
      <c r="D37" s="669"/>
      <c r="E37" s="669"/>
      <c r="F37" s="669"/>
      <c r="G37" s="669"/>
      <c r="H37" s="669"/>
      <c r="I37" s="669"/>
      <c r="J37" s="670"/>
      <c r="K37" s="685"/>
      <c r="L37" s="685"/>
      <c r="M37" s="685"/>
      <c r="N37" s="685"/>
      <c r="O37" s="685" t="s">
        <v>644</v>
      </c>
      <c r="P37" s="685"/>
      <c r="Q37" s="685"/>
      <c r="R37" s="685"/>
      <c r="S37" s="685"/>
      <c r="T37" s="685"/>
      <c r="U37" s="685"/>
      <c r="V37" s="685"/>
      <c r="W37" s="685"/>
      <c r="X37" s="685"/>
      <c r="Y37" s="719" t="str">
        <f>IF(COUNTIF(Y36:AJ36,"Ⅳ")&gt;0,"Ⅳ",IF(COUNTIF(Y36:AJ36,"Ⅲ")&gt;0,"Ⅲ",IF(COUNTIF(Y36:AJ36,"Ⅱ")&gt;0,"Ⅱ","Ⅰ")))</f>
        <v>Ⅰ</v>
      </c>
      <c r="Z37" s="720"/>
      <c r="AA37" s="720"/>
      <c r="AB37" s="720"/>
      <c r="AC37" s="720"/>
      <c r="AD37" s="720"/>
      <c r="AE37" s="720"/>
      <c r="AF37" s="720"/>
      <c r="AG37" s="720"/>
      <c r="AH37" s="720"/>
      <c r="AI37" s="720"/>
      <c r="AJ37" s="721"/>
      <c r="AK37" s="731"/>
      <c r="AL37" s="732"/>
      <c r="AM37" s="732"/>
      <c r="AN37" s="732"/>
      <c r="AO37" s="733"/>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30" customFormat="1" ht="14.25" customHeight="1">
      <c r="A38" s="2"/>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30" customFormat="1" ht="14.25" customHeight="1">
      <c r="A39" s="2"/>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30" customFormat="1" ht="12" customHeight="1">
      <c r="A40" s="2"/>
      <c r="B40" s="390"/>
      <c r="C40" s="674"/>
      <c r="D40" s="669"/>
      <c r="E40" s="669"/>
      <c r="F40" s="669"/>
      <c r="G40" s="669"/>
      <c r="H40" s="669"/>
      <c r="I40" s="669"/>
      <c r="J40" s="670"/>
      <c r="K40" s="735" t="s">
        <v>645</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30" customFormat="1" ht="12" customHeight="1">
      <c r="A41" s="2"/>
      <c r="B41" s="390"/>
      <c r="C41" s="674"/>
      <c r="D41" s="669"/>
      <c r="E41" s="669"/>
      <c r="F41" s="669"/>
      <c r="G41" s="669"/>
      <c r="H41" s="669"/>
      <c r="I41" s="669"/>
      <c r="J41" s="670"/>
      <c r="K41" s="736" t="s">
        <v>646</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30" customFormat="1" ht="12" customHeight="1">
      <c r="A42" s="2"/>
      <c r="B42" s="390"/>
      <c r="C42" s="674"/>
      <c r="D42" s="669"/>
      <c r="E42" s="669"/>
      <c r="F42" s="669"/>
      <c r="G42" s="669"/>
      <c r="H42" s="669"/>
      <c r="I42" s="669"/>
      <c r="J42" s="670"/>
      <c r="K42" s="737" t="s">
        <v>647</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30" customFormat="1" ht="12" customHeight="1">
      <c r="A43" s="2"/>
      <c r="B43" s="390"/>
      <c r="C43" s="674"/>
      <c r="D43" s="669"/>
      <c r="E43" s="669"/>
      <c r="F43" s="669"/>
      <c r="G43" s="669"/>
      <c r="H43" s="669"/>
      <c r="I43" s="669"/>
      <c r="J43" s="670"/>
      <c r="K43" s="737" t="s">
        <v>648</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30" customFormat="1" ht="12" customHeight="1">
      <c r="A44" s="2"/>
      <c r="B44" s="390"/>
      <c r="C44" s="674"/>
      <c r="D44" s="669"/>
      <c r="E44" s="669"/>
      <c r="F44" s="669"/>
      <c r="G44" s="669"/>
      <c r="H44" s="669"/>
      <c r="I44" s="669"/>
      <c r="J44" s="670"/>
      <c r="K44" s="740" t="s">
        <v>649</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c r="B46" s="2" t="s">
        <v>650</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c r="B47" s="2" t="s">
        <v>651</v>
      </c>
    </row>
    <row r="48" spans="1:111" ht="12" customHeight="1">
      <c r="B48" s="2" t="s">
        <v>652</v>
      </c>
    </row>
    <row r="49" spans="2:2" ht="12" customHeight="1">
      <c r="B49" s="2" t="s">
        <v>653</v>
      </c>
    </row>
    <row r="50" spans="2:2" ht="12" customHeight="1">
      <c r="B50" s="2" t="s">
        <v>654</v>
      </c>
    </row>
    <row r="51" spans="2:2" ht="12" customHeight="1">
      <c r="B51" s="2" t="s">
        <v>655</v>
      </c>
    </row>
    <row r="52" spans="2:2">
      <c r="B52" s="2" t="s">
        <v>656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54" priority="4">
      <formula>$AQ11=2</formula>
    </cfRule>
  </conditionalFormatting>
  <conditionalFormatting sqref="Y11:AF30">
    <cfRule type="expression" dxfId="53" priority="3">
      <formula>$AQ11=3</formula>
    </cfRule>
  </conditionalFormatting>
  <conditionalFormatting sqref="Y11:AJ30">
    <cfRule type="expression" dxfId="52" priority="1">
      <formula>$AQ11=4</formula>
    </cfRule>
  </conditionalFormatting>
  <conditionalFormatting sqref="AC11:AJ30">
    <cfRule type="expression" dxfId="51" priority="2">
      <formula>$AQ11=1</formula>
    </cfRule>
  </conditionalFormatting>
  <dataValidations count="2">
    <dataValidation type="list" allowBlank="1" showInputMessage="1" showErrorMessage="1" sqref="N11:O30 R11:T30" xr:uid="{BA7330A3-C978-491D-B34E-7992A69D576D}">
      <formula1>INDIRECT(L11)</formula1>
    </dataValidation>
    <dataValidation type="list" allowBlank="1" showInputMessage="1" showErrorMessage="1" sqref="Y11:AB30" xr:uid="{67426725-E8F0-4462-8CDE-2C73568AB722}">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7F9DA-CBCB-4EFE-8F9A-A9ABF53832FE}">
  <dimension ref="A1:DG52"/>
  <sheetViews>
    <sheetView showGridLines="0" showZeros="0" view="pageBreakPreview" zoomScale="90" zoomScaleNormal="100" zoomScaleSheetLayoutView="90" workbookViewId="0">
      <selection activeCell="AY29" sqref="AY29"/>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1:111">
      <c r="AU1" s="631" t="s">
        <v>598</v>
      </c>
      <c r="AV1" s="632" t="s">
        <v>599</v>
      </c>
      <c r="AW1" s="633" t="s">
        <v>600</v>
      </c>
      <c r="AX1" s="634" t="s">
        <v>601</v>
      </c>
      <c r="AY1" s="635"/>
      <c r="AZ1" s="635"/>
      <c r="BA1" s="635"/>
      <c r="BB1" s="635"/>
      <c r="BC1" s="635"/>
      <c r="BD1" s="635"/>
      <c r="BE1" s="635"/>
      <c r="BF1" s="635"/>
      <c r="BG1" s="635"/>
      <c r="BH1" s="635"/>
      <c r="BI1" s="635"/>
      <c r="BJ1" s="635"/>
      <c r="BK1" s="635"/>
      <c r="BL1" s="635"/>
      <c r="BM1" s="635"/>
      <c r="BN1" s="635"/>
      <c r="BO1" s="635"/>
      <c r="BP1" s="635"/>
      <c r="BQ1" s="635"/>
      <c r="BR1" s="636"/>
      <c r="BS1" s="309" t="s">
        <v>602</v>
      </c>
      <c r="BT1" s="637"/>
      <c r="BU1" s="637"/>
      <c r="BV1" s="637"/>
      <c r="BW1" s="638" t="s">
        <v>603</v>
      </c>
      <c r="BX1" s="639"/>
      <c r="BY1" s="639"/>
      <c r="BZ1" s="639"/>
      <c r="CA1" s="639"/>
      <c r="CB1" s="639"/>
      <c r="CC1" s="639"/>
      <c r="CD1" s="639"/>
      <c r="CE1" s="639"/>
      <c r="CF1" s="639"/>
      <c r="CG1" s="639"/>
      <c r="CH1" s="640"/>
    </row>
    <row r="2" spans="1:111" ht="8.25" customHeight="1">
      <c r="AU2" s="631"/>
      <c r="AV2" s="641"/>
      <c r="AW2" s="642"/>
      <c r="AX2" s="643" t="s">
        <v>604</v>
      </c>
      <c r="AY2" s="118"/>
      <c r="AZ2" s="118"/>
      <c r="BA2" s="118"/>
      <c r="BB2" s="118"/>
      <c r="BC2" s="118"/>
      <c r="BD2" s="118"/>
      <c r="BE2" s="118"/>
      <c r="BF2" s="118"/>
      <c r="BG2" s="118"/>
      <c r="BH2" s="118"/>
      <c r="BI2" s="118"/>
      <c r="BJ2" s="118" t="s">
        <v>605</v>
      </c>
      <c r="BK2" s="118"/>
      <c r="BL2" s="118"/>
      <c r="BM2" s="118"/>
      <c r="BN2" s="118"/>
      <c r="BO2" s="118"/>
      <c r="BP2" s="118"/>
      <c r="BQ2" s="118"/>
      <c r="BR2" s="644"/>
      <c r="BS2" s="637"/>
      <c r="BT2" s="637"/>
      <c r="BU2" s="637"/>
      <c r="BV2" s="637"/>
      <c r="BW2" s="645" t="s">
        <v>606</v>
      </c>
      <c r="BX2" s="287"/>
      <c r="BY2" s="287"/>
      <c r="BZ2" s="287"/>
      <c r="CA2" s="118" t="s">
        <v>607</v>
      </c>
      <c r="CB2" s="118"/>
      <c r="CC2" s="118"/>
      <c r="CD2" s="118"/>
      <c r="CE2" s="118"/>
      <c r="CF2" s="118"/>
      <c r="CG2" s="118"/>
      <c r="CH2" s="644"/>
    </row>
    <row r="3" spans="1:111" ht="25.05" customHeight="1">
      <c r="B3" s="408" t="s">
        <v>608</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356</v>
      </c>
      <c r="AY3" s="118"/>
      <c r="AZ3" s="118"/>
      <c r="BA3" s="118"/>
      <c r="BB3" s="118" t="s">
        <v>342</v>
      </c>
      <c r="BC3" s="118"/>
      <c r="BD3" s="118"/>
      <c r="BE3" s="118"/>
      <c r="BF3" s="118" t="s">
        <v>353</v>
      </c>
      <c r="BG3" s="118"/>
      <c r="BH3" s="118"/>
      <c r="BI3" s="118"/>
      <c r="BJ3" s="287" t="s">
        <v>356</v>
      </c>
      <c r="BK3" s="287"/>
      <c r="BL3" s="287"/>
      <c r="BM3" s="287" t="s">
        <v>342</v>
      </c>
      <c r="BN3" s="287"/>
      <c r="BO3" s="287"/>
      <c r="BP3" s="287" t="s">
        <v>353</v>
      </c>
      <c r="BQ3" s="287"/>
      <c r="BR3" s="648"/>
      <c r="BS3" s="309" t="s">
        <v>356</v>
      </c>
      <c r="BT3" s="309" t="s">
        <v>342</v>
      </c>
      <c r="BU3" s="309" t="s">
        <v>353</v>
      </c>
      <c r="BV3" s="309" t="s">
        <v>609</v>
      </c>
      <c r="BW3" s="643" t="s">
        <v>610</v>
      </c>
      <c r="BX3" s="118"/>
      <c r="BY3" s="118"/>
      <c r="BZ3" s="118"/>
      <c r="CA3" s="118" t="s">
        <v>342</v>
      </c>
      <c r="CB3" s="118"/>
      <c r="CC3" s="118"/>
      <c r="CD3" s="118"/>
      <c r="CE3" s="118" t="s">
        <v>353</v>
      </c>
      <c r="CF3" s="118"/>
      <c r="CG3" s="118"/>
      <c r="CH3" s="644"/>
    </row>
    <row r="4" spans="1:111" ht="18" customHeight="1">
      <c r="B4" s="266" t="s">
        <v>8</v>
      </c>
      <c r="C4" s="266"/>
      <c r="D4" s="604"/>
      <c r="E4" s="115" t="s">
        <v>292</v>
      </c>
      <c r="F4" s="116"/>
      <c r="G4" s="116"/>
      <c r="H4" s="116"/>
      <c r="I4" s="116"/>
      <c r="J4" s="117"/>
      <c r="K4" s="141" t="s">
        <v>9</v>
      </c>
      <c r="L4" s="287"/>
      <c r="M4" s="287"/>
      <c r="N4" s="288" t="s">
        <v>294</v>
      </c>
      <c r="O4" s="288"/>
      <c r="P4" s="288"/>
      <c r="Q4" s="288"/>
      <c r="R4" s="288"/>
      <c r="S4" s="288"/>
      <c r="T4" s="118" t="s">
        <v>374</v>
      </c>
      <c r="U4" s="118"/>
      <c r="V4" s="118"/>
      <c r="W4" s="118"/>
      <c r="X4" s="118"/>
      <c r="Y4" s="109" t="s">
        <v>310</v>
      </c>
      <c r="Z4" s="109"/>
      <c r="AA4" s="109"/>
      <c r="AB4" s="109"/>
      <c r="AC4" s="109"/>
      <c r="AD4" s="109"/>
      <c r="AE4" s="109"/>
      <c r="AF4" s="109"/>
      <c r="AG4" s="91" t="s">
        <v>375</v>
      </c>
      <c r="AH4" s="92"/>
      <c r="AI4" s="92"/>
      <c r="AJ4" s="93"/>
      <c r="AK4" s="606">
        <v>44861</v>
      </c>
      <c r="AL4" s="649"/>
      <c r="AM4" s="649"/>
      <c r="AN4" s="649"/>
      <c r="AO4" s="650"/>
      <c r="AQ4" s="651"/>
      <c r="AU4" s="631"/>
      <c r="AV4" s="641"/>
      <c r="AW4" s="642"/>
      <c r="AX4" s="652" t="s">
        <v>611</v>
      </c>
      <c r="AY4" s="653" t="s">
        <v>612</v>
      </c>
      <c r="AZ4" s="653" t="s">
        <v>613</v>
      </c>
      <c r="BA4" s="654" t="s">
        <v>614</v>
      </c>
      <c r="BB4" s="655" t="s">
        <v>611</v>
      </c>
      <c r="BC4" s="653" t="s">
        <v>612</v>
      </c>
      <c r="BD4" s="653" t="s">
        <v>613</v>
      </c>
      <c r="BE4" s="654" t="s">
        <v>614</v>
      </c>
      <c r="BF4" s="655" t="s">
        <v>611</v>
      </c>
      <c r="BG4" s="653" t="s">
        <v>612</v>
      </c>
      <c r="BH4" s="653" t="s">
        <v>613</v>
      </c>
      <c r="BI4" s="654" t="s">
        <v>614</v>
      </c>
      <c r="BJ4" s="655" t="s">
        <v>611</v>
      </c>
      <c r="BK4" s="653" t="s">
        <v>612</v>
      </c>
      <c r="BL4" s="654" t="s">
        <v>615</v>
      </c>
      <c r="BM4" s="655" t="s">
        <v>611</v>
      </c>
      <c r="BN4" s="653" t="s">
        <v>612</v>
      </c>
      <c r="BO4" s="654" t="s">
        <v>615</v>
      </c>
      <c r="BP4" s="655" t="s">
        <v>611</v>
      </c>
      <c r="BQ4" s="653" t="s">
        <v>612</v>
      </c>
      <c r="BR4" s="656" t="s">
        <v>615</v>
      </c>
      <c r="BS4" s="637"/>
      <c r="BT4" s="637"/>
      <c r="BU4" s="637"/>
      <c r="BV4" s="637"/>
      <c r="BW4" s="652" t="s">
        <v>611</v>
      </c>
      <c r="BX4" s="653" t="s">
        <v>612</v>
      </c>
      <c r="BY4" s="653" t="s">
        <v>613</v>
      </c>
      <c r="BZ4" s="654" t="s">
        <v>614</v>
      </c>
      <c r="CA4" s="655" t="s">
        <v>611</v>
      </c>
      <c r="CB4" s="653" t="s">
        <v>612</v>
      </c>
      <c r="CC4" s="653" t="s">
        <v>613</v>
      </c>
      <c r="CD4" s="654" t="s">
        <v>614</v>
      </c>
      <c r="CE4" s="655" t="s">
        <v>611</v>
      </c>
      <c r="CF4" s="653" t="s">
        <v>612</v>
      </c>
      <c r="CG4" s="653" t="s">
        <v>613</v>
      </c>
      <c r="CH4" s="656" t="s">
        <v>614</v>
      </c>
    </row>
    <row r="5" spans="1:111" ht="18" customHeight="1">
      <c r="B5" s="274" t="s">
        <v>0</v>
      </c>
      <c r="C5" s="274"/>
      <c r="D5" s="609"/>
      <c r="E5" s="119" t="s">
        <v>293</v>
      </c>
      <c r="F5" s="120"/>
      <c r="G5" s="120"/>
      <c r="H5" s="120"/>
      <c r="I5" s="120"/>
      <c r="J5" s="130"/>
      <c r="K5" s="413" t="s">
        <v>1</v>
      </c>
      <c r="L5" s="309"/>
      <c r="M5" s="309"/>
      <c r="N5" s="288" t="s">
        <v>295</v>
      </c>
      <c r="O5" s="288"/>
      <c r="P5" s="288"/>
      <c r="Q5" s="288"/>
      <c r="R5" s="288"/>
      <c r="S5" s="288"/>
      <c r="T5" s="118" t="s">
        <v>376</v>
      </c>
      <c r="U5" s="118"/>
      <c r="V5" s="118"/>
      <c r="W5" s="118"/>
      <c r="X5" s="118"/>
      <c r="Y5" s="109" t="s">
        <v>334</v>
      </c>
      <c r="Z5" s="109"/>
      <c r="AA5" s="109"/>
      <c r="AB5" s="109"/>
      <c r="AC5" s="109"/>
      <c r="AD5" s="109"/>
      <c r="AE5" s="109"/>
      <c r="AF5" s="109"/>
      <c r="AG5" s="578"/>
      <c r="AH5" s="611"/>
      <c r="AI5" s="611"/>
      <c r="AJ5" s="579"/>
      <c r="AK5" s="657"/>
      <c r="AL5" s="658"/>
      <c r="AM5" s="658"/>
      <c r="AN5" s="658"/>
      <c r="AO5" s="659"/>
      <c r="AQ5" s="651" t="s">
        <v>616</v>
      </c>
      <c r="AU5" s="631"/>
      <c r="AV5" s="660">
        <f>N7</f>
        <v>22</v>
      </c>
      <c r="AW5" s="661">
        <f>R7</f>
        <v>10.4</v>
      </c>
      <c r="AX5" s="662">
        <f>+Y32</f>
        <v>0</v>
      </c>
      <c r="AY5" s="662">
        <f>+Z32</f>
        <v>0</v>
      </c>
      <c r="AZ5" s="662">
        <f>+AA32</f>
        <v>0</v>
      </c>
      <c r="BA5" s="662">
        <f t="shared" ref="BA5" si="0">+AB32</f>
        <v>0</v>
      </c>
      <c r="BB5" s="662">
        <f>+AC32</f>
        <v>0</v>
      </c>
      <c r="BC5" s="662">
        <f t="shared" ref="BC5:BI5" si="1">+AD32</f>
        <v>0</v>
      </c>
      <c r="BD5" s="662">
        <f t="shared" si="1"/>
        <v>0</v>
      </c>
      <c r="BE5" s="662">
        <f t="shared" si="1"/>
        <v>1</v>
      </c>
      <c r="BF5" s="662">
        <f t="shared" si="1"/>
        <v>0</v>
      </c>
      <c r="BG5" s="662">
        <f t="shared" si="1"/>
        <v>0</v>
      </c>
      <c r="BH5" s="662">
        <f t="shared" si="1"/>
        <v>0</v>
      </c>
      <c r="BI5" s="662">
        <f t="shared" si="1"/>
        <v>0</v>
      </c>
      <c r="BJ5" s="662">
        <f>IF(Y35="",0,Y35)</f>
        <v>0</v>
      </c>
      <c r="BK5" s="662">
        <f>IF(Z35="",0,Z35)</f>
        <v>0</v>
      </c>
      <c r="BL5" s="662">
        <f>IF(AA35="",0,AA35)</f>
        <v>0</v>
      </c>
      <c r="BM5" s="662">
        <f>+AC35</f>
        <v>0</v>
      </c>
      <c r="BN5" s="662">
        <f t="shared" ref="BN5:BO5" si="2">+AD35</f>
        <v>0</v>
      </c>
      <c r="BO5" s="662">
        <f t="shared" si="2"/>
        <v>1</v>
      </c>
      <c r="BP5" s="662">
        <f>+AG35</f>
        <v>0</v>
      </c>
      <c r="BQ5" s="662">
        <f>+AH35</f>
        <v>0</v>
      </c>
      <c r="BR5" s="662">
        <f>+AI35</f>
        <v>0</v>
      </c>
      <c r="BS5" s="651" t="str">
        <f>+Y36</f>
        <v>Ⅰ</v>
      </c>
      <c r="BT5" s="651" t="str">
        <f>+AC36</f>
        <v>Ⅱ</v>
      </c>
      <c r="BU5" s="651" t="str">
        <f>+AG36</f>
        <v>Ⅰ</v>
      </c>
      <c r="BV5" s="651" t="str">
        <f>+Y37</f>
        <v>Ⅱ</v>
      </c>
      <c r="BW5" s="663" t="str">
        <f>IF(Y32&gt;0,R7,"")</f>
        <v/>
      </c>
      <c r="BX5" s="664" t="str">
        <f>IF(Z32&gt;0,"",IF(AA32&gt;0,R7,""))</f>
        <v/>
      </c>
      <c r="BY5" s="664" t="str">
        <f>IF(Y32+Z32&gt;0,"",IF(AA32&gt;0,R7,""))</f>
        <v/>
      </c>
      <c r="BZ5" s="664" t="str">
        <f>IF(Y32+Z32+AA32&gt;0,"",IF(AB32&gt;0,R7,""))</f>
        <v/>
      </c>
      <c r="CA5" s="665">
        <f t="shared" ref="CA5:CH5" si="3">+AC31</f>
        <v>0</v>
      </c>
      <c r="CB5" s="665">
        <f t="shared" si="3"/>
        <v>0</v>
      </c>
      <c r="CC5" s="665">
        <f t="shared" si="3"/>
        <v>0</v>
      </c>
      <c r="CD5" s="665">
        <f t="shared" si="3"/>
        <v>0.03</v>
      </c>
      <c r="CE5" s="665">
        <f t="shared" si="3"/>
        <v>0</v>
      </c>
      <c r="CF5" s="665">
        <f t="shared" si="3"/>
        <v>0</v>
      </c>
      <c r="CG5" s="665">
        <f t="shared" si="3"/>
        <v>0</v>
      </c>
      <c r="CH5" s="665">
        <f t="shared" si="3"/>
        <v>0</v>
      </c>
    </row>
    <row r="6" spans="1:111" ht="12" customHeight="1">
      <c r="B6" s="666" t="s">
        <v>617</v>
      </c>
      <c r="C6" s="667"/>
      <c r="D6" s="668"/>
      <c r="E6" s="669"/>
      <c r="F6" s="669"/>
      <c r="G6" s="669"/>
      <c r="H6" s="669"/>
      <c r="I6" s="669"/>
      <c r="J6" s="670"/>
      <c r="K6" s="671" t="s">
        <v>618</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1:111" ht="12" customHeight="1">
      <c r="B7" s="390"/>
      <c r="C7" s="674"/>
      <c r="D7" s="669"/>
      <c r="E7" s="669"/>
      <c r="F7" s="669"/>
      <c r="G7" s="669"/>
      <c r="H7" s="669"/>
      <c r="I7" s="669"/>
      <c r="J7" s="670"/>
      <c r="K7" s="675" t="s">
        <v>619</v>
      </c>
      <c r="L7" s="676"/>
      <c r="M7" s="677"/>
      <c r="N7" s="678">
        <v>22</v>
      </c>
      <c r="O7" s="679"/>
      <c r="P7" s="675" t="s">
        <v>620</v>
      </c>
      <c r="Q7" s="677"/>
      <c r="R7" s="680">
        <v>10.4</v>
      </c>
      <c r="S7" s="681"/>
      <c r="T7" s="682"/>
      <c r="U7" s="683" t="s">
        <v>621</v>
      </c>
      <c r="V7" s="684"/>
      <c r="W7" s="683" t="s">
        <v>622</v>
      </c>
      <c r="X7" s="684"/>
      <c r="Y7" s="677" t="s">
        <v>623</v>
      </c>
      <c r="Z7" s="685"/>
      <c r="AA7" s="685"/>
      <c r="AB7" s="685"/>
      <c r="AC7" s="683" t="s">
        <v>624</v>
      </c>
      <c r="AD7" s="686"/>
      <c r="AE7" s="686"/>
      <c r="AF7" s="686"/>
      <c r="AG7" s="686"/>
      <c r="AH7" s="686"/>
      <c r="AI7" s="686"/>
      <c r="AJ7" s="684"/>
      <c r="AK7" s="683" t="s">
        <v>625</v>
      </c>
      <c r="AL7" s="686"/>
      <c r="AM7" s="686"/>
      <c r="AN7" s="687"/>
      <c r="AO7" s="688"/>
      <c r="AP7" s="2"/>
      <c r="AW7" s="689"/>
    </row>
    <row r="8" spans="1:111" ht="12" customHeight="1">
      <c r="B8" s="390"/>
      <c r="C8" s="674"/>
      <c r="D8" s="669"/>
      <c r="E8" s="669"/>
      <c r="F8" s="669"/>
      <c r="G8" s="669"/>
      <c r="H8" s="669"/>
      <c r="I8" s="669"/>
      <c r="J8" s="670"/>
      <c r="K8" s="685" t="s">
        <v>626</v>
      </c>
      <c r="L8" s="685" t="s">
        <v>387</v>
      </c>
      <c r="M8" s="685"/>
      <c r="N8" s="685" t="s">
        <v>388</v>
      </c>
      <c r="O8" s="685"/>
      <c r="P8" s="685" t="s">
        <v>627</v>
      </c>
      <c r="Q8" s="685"/>
      <c r="R8" s="685" t="s">
        <v>499</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1:111" s="630" customFormat="1" ht="12" customHeight="1">
      <c r="A9" s="2"/>
      <c r="B9" s="390"/>
      <c r="C9" s="674"/>
      <c r="D9" s="669"/>
      <c r="E9" s="669"/>
      <c r="F9" s="669"/>
      <c r="G9" s="669"/>
      <c r="H9" s="669"/>
      <c r="I9" s="669"/>
      <c r="J9" s="670"/>
      <c r="K9" s="685"/>
      <c r="L9" s="685"/>
      <c r="M9" s="685"/>
      <c r="N9" s="685"/>
      <c r="O9" s="685"/>
      <c r="P9" s="685"/>
      <c r="Q9" s="685"/>
      <c r="R9" s="685"/>
      <c r="S9" s="685"/>
      <c r="T9" s="685"/>
      <c r="U9" s="690"/>
      <c r="V9" s="691"/>
      <c r="W9" s="690"/>
      <c r="X9" s="691"/>
      <c r="Y9" s="677" t="s">
        <v>628</v>
      </c>
      <c r="Z9" s="685"/>
      <c r="AA9" s="685"/>
      <c r="AB9" s="685"/>
      <c r="AC9" s="685" t="s">
        <v>629</v>
      </c>
      <c r="AD9" s="685"/>
      <c r="AE9" s="685"/>
      <c r="AF9" s="685"/>
      <c r="AG9" s="685" t="s">
        <v>630</v>
      </c>
      <c r="AH9" s="685"/>
      <c r="AI9" s="685"/>
      <c r="AJ9" s="685"/>
      <c r="AK9" s="690"/>
      <c r="AL9" s="695"/>
      <c r="AM9" s="695"/>
      <c r="AN9" s="696"/>
      <c r="AO9" s="697"/>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30" customFormat="1" ht="12" customHeight="1">
      <c r="A10" s="2"/>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345</v>
      </c>
      <c r="Z10" s="699" t="s">
        <v>344</v>
      </c>
      <c r="AA10" s="699" t="s">
        <v>631</v>
      </c>
      <c r="AB10" s="699" t="s">
        <v>632</v>
      </c>
      <c r="AC10" s="699" t="s">
        <v>345</v>
      </c>
      <c r="AD10" s="699" t="s">
        <v>344</v>
      </c>
      <c r="AE10" s="699" t="s">
        <v>631</v>
      </c>
      <c r="AF10" s="699" t="s">
        <v>632</v>
      </c>
      <c r="AG10" s="699" t="s">
        <v>345</v>
      </c>
      <c r="AH10" s="699" t="s">
        <v>344</v>
      </c>
      <c r="AI10" s="699" t="s">
        <v>631</v>
      </c>
      <c r="AJ10" s="699" t="s">
        <v>632</v>
      </c>
      <c r="AK10" s="692"/>
      <c r="AL10" s="693"/>
      <c r="AM10" s="693"/>
      <c r="AN10" s="700"/>
      <c r="AO10" s="701"/>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30" customFormat="1" ht="12" customHeight="1">
      <c r="A11" s="2"/>
      <c r="B11" s="390"/>
      <c r="C11" s="674"/>
      <c r="D11" s="669"/>
      <c r="E11" s="669"/>
      <c r="F11" s="669"/>
      <c r="G11" s="669"/>
      <c r="H11" s="669"/>
      <c r="I11" s="669"/>
      <c r="J11" s="670"/>
      <c r="K11" s="702">
        <v>1</v>
      </c>
      <c r="L11" s="703" t="s">
        <v>402</v>
      </c>
      <c r="M11" s="704"/>
      <c r="N11" s="703" t="s">
        <v>411</v>
      </c>
      <c r="O11" s="704"/>
      <c r="P11" s="703" t="s">
        <v>404</v>
      </c>
      <c r="Q11" s="704"/>
      <c r="R11" s="705" t="s">
        <v>405</v>
      </c>
      <c r="S11" s="705"/>
      <c r="T11" s="705"/>
      <c r="U11" s="703" t="s">
        <v>323</v>
      </c>
      <c r="V11" s="704"/>
      <c r="W11" s="703" t="s">
        <v>291</v>
      </c>
      <c r="X11" s="706"/>
      <c r="Y11" s="707"/>
      <c r="Z11" s="707"/>
      <c r="AA11" s="707"/>
      <c r="AB11" s="707"/>
      <c r="AC11" s="708"/>
      <c r="AD11" s="708"/>
      <c r="AE11" s="708"/>
      <c r="AF11" s="708">
        <v>0.03</v>
      </c>
      <c r="AG11" s="708"/>
      <c r="AH11" s="708"/>
      <c r="AI11" s="708"/>
      <c r="AJ11" s="708"/>
      <c r="AK11" s="709"/>
      <c r="AL11" s="710"/>
      <c r="AM11" s="710"/>
      <c r="AN11" s="711"/>
      <c r="AO11" s="712"/>
      <c r="AP11" s="2"/>
      <c r="AQ11" s="713">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30" customFormat="1" ht="12" customHeight="1">
      <c r="A12" s="2"/>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4">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30" customFormat="1" ht="12" customHeight="1">
      <c r="A13" s="2"/>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4"/>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30" customFormat="1" ht="12" customHeight="1">
      <c r="A14" s="2"/>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30" customFormat="1" ht="12" customHeight="1">
      <c r="A15" s="2"/>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30" customFormat="1" ht="12" customHeight="1">
      <c r="A16" s="2"/>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30" customFormat="1" ht="12" customHeight="1">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633</v>
      </c>
      <c r="L31" s="685" t="s">
        <v>634</v>
      </c>
      <c r="M31" s="685"/>
      <c r="N31" s="685"/>
      <c r="O31" s="685"/>
      <c r="P31" s="685"/>
      <c r="Q31" s="685"/>
      <c r="R31" s="685"/>
      <c r="S31" s="685"/>
      <c r="T31" s="685"/>
      <c r="U31" s="685"/>
      <c r="V31" s="685"/>
      <c r="W31" s="685"/>
      <c r="X31" s="685"/>
      <c r="Y31" s="675" t="s">
        <v>635</v>
      </c>
      <c r="Z31" s="676"/>
      <c r="AA31" s="676"/>
      <c r="AB31" s="677"/>
      <c r="AC31" s="714">
        <f t="shared" ref="AC31:AJ31" si="5">SUM(AC11:AC30)</f>
        <v>0</v>
      </c>
      <c r="AD31" s="714">
        <f t="shared" si="5"/>
        <v>0</v>
      </c>
      <c r="AE31" s="714">
        <f t="shared" si="5"/>
        <v>0</v>
      </c>
      <c r="AF31" s="714">
        <f t="shared" si="5"/>
        <v>0.03</v>
      </c>
      <c r="AG31" s="714">
        <f t="shared" si="5"/>
        <v>0</v>
      </c>
      <c r="AH31" s="714">
        <f t="shared" si="5"/>
        <v>0</v>
      </c>
      <c r="AI31" s="714">
        <f t="shared" si="5"/>
        <v>0</v>
      </c>
      <c r="AJ31" s="714">
        <f t="shared" si="5"/>
        <v>0</v>
      </c>
      <c r="AK31" s="675" t="s">
        <v>636</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637</v>
      </c>
      <c r="M32" s="685"/>
      <c r="N32" s="685"/>
      <c r="O32" s="685" t="s">
        <v>638</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0</v>
      </c>
      <c r="AE32" s="715">
        <f t="shared" si="6"/>
        <v>0</v>
      </c>
      <c r="AF32" s="715">
        <f t="shared" si="6"/>
        <v>1</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c r="A33" s="2"/>
      <c r="B33" s="390"/>
      <c r="C33" s="674"/>
      <c r="D33" s="669"/>
      <c r="E33" s="669"/>
      <c r="F33" s="669"/>
      <c r="G33" s="669"/>
      <c r="H33" s="669"/>
      <c r="I33" s="669"/>
      <c r="J33" s="670"/>
      <c r="K33" s="685"/>
      <c r="L33" s="685"/>
      <c r="M33" s="685"/>
      <c r="N33" s="685"/>
      <c r="O33" s="685" t="s">
        <v>639</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Ⅱb</v>
      </c>
      <c r="AD33" s="720"/>
      <c r="AE33" s="720"/>
      <c r="AF33" s="721"/>
      <c r="AG33" s="719" t="str">
        <f>IF(AG32&gt;0,"Ⅳ",IF(AH32&gt;0,"Ⅲ",IF(AI32&gt;0,"Ⅱa",IF(AJ32&gt;0,"Ⅱb","Ⅰ"))))</f>
        <v>Ⅰ</v>
      </c>
      <c r="AH33" s="720"/>
      <c r="AI33" s="720"/>
      <c r="AJ33" s="721"/>
      <c r="AK33" s="722"/>
      <c r="AL33" s="723"/>
      <c r="AM33" s="723"/>
      <c r="AN33" s="723"/>
      <c r="AO33" s="724"/>
      <c r="AP33" s="2"/>
      <c r="AQ33" s="31" t="s">
        <v>611</v>
      </c>
      <c r="AR33" s="31" t="s">
        <v>612</v>
      </c>
      <c r="AS33" s="287" t="s">
        <v>615</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c r="A34" s="2"/>
      <c r="B34" s="390"/>
      <c r="C34" s="674"/>
      <c r="D34" s="669"/>
      <c r="E34" s="669"/>
      <c r="F34" s="669"/>
      <c r="G34" s="669"/>
      <c r="H34" s="669"/>
      <c r="I34" s="669"/>
      <c r="J34" s="670"/>
      <c r="K34" s="685"/>
      <c r="L34" s="685" t="s">
        <v>640</v>
      </c>
      <c r="M34" s="685"/>
      <c r="N34" s="685"/>
      <c r="O34" s="685" t="s">
        <v>641</v>
      </c>
      <c r="P34" s="685"/>
      <c r="Q34" s="685"/>
      <c r="R34" s="685"/>
      <c r="S34" s="685"/>
      <c r="T34" s="685"/>
      <c r="U34" s="685"/>
      <c r="V34" s="685"/>
      <c r="W34" s="685"/>
      <c r="X34" s="685"/>
      <c r="Y34" s="445" t="s">
        <v>345</v>
      </c>
      <c r="Z34" s="445" t="s">
        <v>344</v>
      </c>
      <c r="AA34" s="725" t="s">
        <v>343</v>
      </c>
      <c r="AB34" s="725"/>
      <c r="AC34" s="445" t="s">
        <v>345</v>
      </c>
      <c r="AD34" s="445" t="s">
        <v>344</v>
      </c>
      <c r="AE34" s="725" t="s">
        <v>343</v>
      </c>
      <c r="AF34" s="725"/>
      <c r="AG34" s="445" t="s">
        <v>345</v>
      </c>
      <c r="AH34" s="445" t="s">
        <v>344</v>
      </c>
      <c r="AI34" s="725" t="s">
        <v>343</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c r="A35" s="2"/>
      <c r="B35" s="390"/>
      <c r="C35" s="674"/>
      <c r="D35" s="669"/>
      <c r="E35" s="669"/>
      <c r="F35" s="669"/>
      <c r="G35" s="669"/>
      <c r="H35" s="669"/>
      <c r="I35" s="669"/>
      <c r="J35" s="670"/>
      <c r="K35" s="685"/>
      <c r="L35" s="685"/>
      <c r="M35" s="685"/>
      <c r="N35" s="685"/>
      <c r="O35" s="685" t="s">
        <v>642</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0</v>
      </c>
      <c r="AE35" s="719">
        <f>AE32+AF32</f>
        <v>1</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1</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c r="A36" s="2"/>
      <c r="B36" s="390"/>
      <c r="C36" s="674"/>
      <c r="D36" s="669"/>
      <c r="E36" s="669"/>
      <c r="F36" s="669"/>
      <c r="G36" s="669"/>
      <c r="H36" s="669"/>
      <c r="I36" s="669"/>
      <c r="J36" s="670"/>
      <c r="K36" s="685"/>
      <c r="L36" s="685"/>
      <c r="M36" s="685"/>
      <c r="N36" s="685"/>
      <c r="O36" s="685" t="s">
        <v>643</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Ⅱ</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Ⅱ</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30" customFormat="1" ht="12" customHeight="1">
      <c r="A37" s="2"/>
      <c r="B37" s="390"/>
      <c r="C37" s="674"/>
      <c r="D37" s="669"/>
      <c r="E37" s="669"/>
      <c r="F37" s="669"/>
      <c r="G37" s="669"/>
      <c r="H37" s="669"/>
      <c r="I37" s="669"/>
      <c r="J37" s="670"/>
      <c r="K37" s="685"/>
      <c r="L37" s="685"/>
      <c r="M37" s="685"/>
      <c r="N37" s="685"/>
      <c r="O37" s="685" t="s">
        <v>644</v>
      </c>
      <c r="P37" s="685"/>
      <c r="Q37" s="685"/>
      <c r="R37" s="685"/>
      <c r="S37" s="685"/>
      <c r="T37" s="685"/>
      <c r="U37" s="685"/>
      <c r="V37" s="685"/>
      <c r="W37" s="685"/>
      <c r="X37" s="685"/>
      <c r="Y37" s="719" t="str">
        <f>IF(COUNTIF(Y36:AJ36,"Ⅳ")&gt;0,"Ⅳ",IF(COUNTIF(Y36:AJ36,"Ⅲ")&gt;0,"Ⅲ",IF(COUNTIF(Y36:AJ36,"Ⅱ")&gt;0,"Ⅱ","Ⅰ")))</f>
        <v>Ⅱ</v>
      </c>
      <c r="Z37" s="720"/>
      <c r="AA37" s="720"/>
      <c r="AB37" s="720"/>
      <c r="AC37" s="720"/>
      <c r="AD37" s="720"/>
      <c r="AE37" s="720"/>
      <c r="AF37" s="720"/>
      <c r="AG37" s="720"/>
      <c r="AH37" s="720"/>
      <c r="AI37" s="720"/>
      <c r="AJ37" s="721"/>
      <c r="AK37" s="731"/>
      <c r="AL37" s="732"/>
      <c r="AM37" s="732"/>
      <c r="AN37" s="732"/>
      <c r="AO37" s="733"/>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30" customFormat="1" ht="14.25" customHeight="1">
      <c r="A38" s="2"/>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30" customFormat="1" ht="14.25" customHeight="1">
      <c r="A39" s="2"/>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30" customFormat="1" ht="12" customHeight="1">
      <c r="A40" s="2"/>
      <c r="B40" s="390"/>
      <c r="C40" s="674"/>
      <c r="D40" s="669"/>
      <c r="E40" s="669"/>
      <c r="F40" s="669"/>
      <c r="G40" s="669"/>
      <c r="H40" s="669"/>
      <c r="I40" s="669"/>
      <c r="J40" s="670"/>
      <c r="K40" s="735" t="s">
        <v>645</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390"/>
      <c r="C41" s="674"/>
      <c r="D41" s="669"/>
      <c r="E41" s="669"/>
      <c r="F41" s="669"/>
      <c r="G41" s="669"/>
      <c r="H41" s="669"/>
      <c r="I41" s="669"/>
      <c r="J41" s="670"/>
      <c r="K41" s="736" t="s">
        <v>646</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1:111" ht="12" customHeight="1">
      <c r="B42" s="390"/>
      <c r="C42" s="674"/>
      <c r="D42" s="669"/>
      <c r="E42" s="669"/>
      <c r="F42" s="669"/>
      <c r="G42" s="669"/>
      <c r="H42" s="669"/>
      <c r="I42" s="669"/>
      <c r="J42" s="670"/>
      <c r="K42" s="737" t="s">
        <v>647</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1:111" ht="12" customHeight="1">
      <c r="B43" s="390"/>
      <c r="C43" s="674"/>
      <c r="D43" s="669"/>
      <c r="E43" s="669"/>
      <c r="F43" s="669"/>
      <c r="G43" s="669"/>
      <c r="H43" s="669"/>
      <c r="I43" s="669"/>
      <c r="J43" s="670"/>
      <c r="K43" s="737" t="s">
        <v>648</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1:111" ht="12" customHeight="1">
      <c r="B44" s="390"/>
      <c r="C44" s="674"/>
      <c r="D44" s="669"/>
      <c r="E44" s="669"/>
      <c r="F44" s="669"/>
      <c r="G44" s="669"/>
      <c r="H44" s="669"/>
      <c r="I44" s="669"/>
      <c r="J44" s="670"/>
      <c r="K44" s="740" t="s">
        <v>649</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1:111"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c r="B46" s="2" t="s">
        <v>650</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c r="B47" s="2" t="s">
        <v>651</v>
      </c>
    </row>
    <row r="48" spans="1:111" ht="12" customHeight="1">
      <c r="B48" s="2" t="s">
        <v>652</v>
      </c>
    </row>
    <row r="49" spans="2:2" ht="12" customHeight="1">
      <c r="B49" s="2" t="s">
        <v>653</v>
      </c>
    </row>
    <row r="50" spans="2:2" ht="12" customHeight="1">
      <c r="B50" s="2" t="s">
        <v>654</v>
      </c>
    </row>
    <row r="51" spans="2:2" ht="12" customHeight="1">
      <c r="B51" s="2" t="s">
        <v>655</v>
      </c>
    </row>
    <row r="52" spans="2:2">
      <c r="B52" s="2" t="s">
        <v>656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50" priority="4">
      <formula>$AQ11=2</formula>
    </cfRule>
  </conditionalFormatting>
  <conditionalFormatting sqref="Y11:AF30">
    <cfRule type="expression" dxfId="49" priority="3">
      <formula>$AQ11=3</formula>
    </cfRule>
  </conditionalFormatting>
  <conditionalFormatting sqref="Y11:AJ30">
    <cfRule type="expression" dxfId="48" priority="1">
      <formula>$AQ11=4</formula>
    </cfRule>
  </conditionalFormatting>
  <conditionalFormatting sqref="AC11:AJ30">
    <cfRule type="expression" dxfId="47" priority="2">
      <formula>$AQ11=1</formula>
    </cfRule>
  </conditionalFormatting>
  <dataValidations count="2">
    <dataValidation type="list" allowBlank="1" showInputMessage="1" showErrorMessage="1" sqref="N11:O30 R11:T30" xr:uid="{705E07D5-2D62-4711-A093-5D6E1C047210}">
      <formula1>INDIRECT(L11)</formula1>
    </dataValidation>
    <dataValidation type="list" allowBlank="1" showInputMessage="1" showErrorMessage="1" sqref="Y11:AB30" xr:uid="{9EF64456-EC79-4F1E-AB36-C51FBE4B824B}">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0A85A-3B1E-445E-A283-42C3E4097723}">
  <dimension ref="A1:DG52"/>
  <sheetViews>
    <sheetView showGridLines="0" showZeros="0" view="pageBreakPreview" zoomScale="90" zoomScaleNormal="100" zoomScaleSheetLayoutView="90" workbookViewId="0">
      <selection activeCell="AY29" sqref="AY29"/>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2:86">
      <c r="AU1" s="631" t="s">
        <v>598</v>
      </c>
      <c r="AV1" s="632" t="s">
        <v>599</v>
      </c>
      <c r="AW1" s="633" t="s">
        <v>600</v>
      </c>
      <c r="AX1" s="634" t="s">
        <v>601</v>
      </c>
      <c r="AY1" s="635"/>
      <c r="AZ1" s="635"/>
      <c r="BA1" s="635"/>
      <c r="BB1" s="635"/>
      <c r="BC1" s="635"/>
      <c r="BD1" s="635"/>
      <c r="BE1" s="635"/>
      <c r="BF1" s="635"/>
      <c r="BG1" s="635"/>
      <c r="BH1" s="635"/>
      <c r="BI1" s="635"/>
      <c r="BJ1" s="635"/>
      <c r="BK1" s="635"/>
      <c r="BL1" s="635"/>
      <c r="BM1" s="635"/>
      <c r="BN1" s="635"/>
      <c r="BO1" s="635"/>
      <c r="BP1" s="635"/>
      <c r="BQ1" s="635"/>
      <c r="BR1" s="636"/>
      <c r="BS1" s="309" t="s">
        <v>602</v>
      </c>
      <c r="BT1" s="637"/>
      <c r="BU1" s="637"/>
      <c r="BV1" s="637"/>
      <c r="BW1" s="638" t="s">
        <v>603</v>
      </c>
      <c r="BX1" s="639"/>
      <c r="BY1" s="639"/>
      <c r="BZ1" s="639"/>
      <c r="CA1" s="639"/>
      <c r="CB1" s="639"/>
      <c r="CC1" s="639"/>
      <c r="CD1" s="639"/>
      <c r="CE1" s="639"/>
      <c r="CF1" s="639"/>
      <c r="CG1" s="639"/>
      <c r="CH1" s="640"/>
    </row>
    <row r="2" spans="2:86" ht="8.25" customHeight="1">
      <c r="AU2" s="631"/>
      <c r="AV2" s="641"/>
      <c r="AW2" s="642"/>
      <c r="AX2" s="643" t="s">
        <v>604</v>
      </c>
      <c r="AY2" s="118"/>
      <c r="AZ2" s="118"/>
      <c r="BA2" s="118"/>
      <c r="BB2" s="118"/>
      <c r="BC2" s="118"/>
      <c r="BD2" s="118"/>
      <c r="BE2" s="118"/>
      <c r="BF2" s="118"/>
      <c r="BG2" s="118"/>
      <c r="BH2" s="118"/>
      <c r="BI2" s="118"/>
      <c r="BJ2" s="118" t="s">
        <v>605</v>
      </c>
      <c r="BK2" s="118"/>
      <c r="BL2" s="118"/>
      <c r="BM2" s="118"/>
      <c r="BN2" s="118"/>
      <c r="BO2" s="118"/>
      <c r="BP2" s="118"/>
      <c r="BQ2" s="118"/>
      <c r="BR2" s="644"/>
      <c r="BS2" s="637"/>
      <c r="BT2" s="637"/>
      <c r="BU2" s="637"/>
      <c r="BV2" s="637"/>
      <c r="BW2" s="645" t="s">
        <v>606</v>
      </c>
      <c r="BX2" s="287"/>
      <c r="BY2" s="287"/>
      <c r="BZ2" s="287"/>
      <c r="CA2" s="118" t="s">
        <v>607</v>
      </c>
      <c r="CB2" s="118"/>
      <c r="CC2" s="118"/>
      <c r="CD2" s="118"/>
      <c r="CE2" s="118"/>
      <c r="CF2" s="118"/>
      <c r="CG2" s="118"/>
      <c r="CH2" s="644"/>
    </row>
    <row r="3" spans="2:86" ht="25.05" customHeight="1">
      <c r="B3" s="408" t="s">
        <v>608</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356</v>
      </c>
      <c r="AY3" s="118"/>
      <c r="AZ3" s="118"/>
      <c r="BA3" s="118"/>
      <c r="BB3" s="118" t="s">
        <v>342</v>
      </c>
      <c r="BC3" s="118"/>
      <c r="BD3" s="118"/>
      <c r="BE3" s="118"/>
      <c r="BF3" s="118" t="s">
        <v>353</v>
      </c>
      <c r="BG3" s="118"/>
      <c r="BH3" s="118"/>
      <c r="BI3" s="118"/>
      <c r="BJ3" s="287" t="s">
        <v>356</v>
      </c>
      <c r="BK3" s="287"/>
      <c r="BL3" s="287"/>
      <c r="BM3" s="287" t="s">
        <v>342</v>
      </c>
      <c r="BN3" s="287"/>
      <c r="BO3" s="287"/>
      <c r="BP3" s="287" t="s">
        <v>353</v>
      </c>
      <c r="BQ3" s="287"/>
      <c r="BR3" s="648"/>
      <c r="BS3" s="309" t="s">
        <v>356</v>
      </c>
      <c r="BT3" s="309" t="s">
        <v>342</v>
      </c>
      <c r="BU3" s="309" t="s">
        <v>353</v>
      </c>
      <c r="BV3" s="309" t="s">
        <v>609</v>
      </c>
      <c r="BW3" s="643" t="s">
        <v>610</v>
      </c>
      <c r="BX3" s="118"/>
      <c r="BY3" s="118"/>
      <c r="BZ3" s="118"/>
      <c r="CA3" s="118" t="s">
        <v>342</v>
      </c>
      <c r="CB3" s="118"/>
      <c r="CC3" s="118"/>
      <c r="CD3" s="118"/>
      <c r="CE3" s="118" t="s">
        <v>353</v>
      </c>
      <c r="CF3" s="118"/>
      <c r="CG3" s="118"/>
      <c r="CH3" s="644"/>
    </row>
    <row r="4" spans="2:86" ht="18" customHeight="1">
      <c r="B4" s="266" t="s">
        <v>8</v>
      </c>
      <c r="C4" s="266"/>
      <c r="D4" s="604"/>
      <c r="E4" s="115" t="s">
        <v>292</v>
      </c>
      <c r="F4" s="116"/>
      <c r="G4" s="116"/>
      <c r="H4" s="116"/>
      <c r="I4" s="116"/>
      <c r="J4" s="117"/>
      <c r="K4" s="141" t="s">
        <v>9</v>
      </c>
      <c r="L4" s="287"/>
      <c r="M4" s="287"/>
      <c r="N4" s="288" t="s">
        <v>294</v>
      </c>
      <c r="O4" s="288"/>
      <c r="P4" s="288"/>
      <c r="Q4" s="288"/>
      <c r="R4" s="288"/>
      <c r="S4" s="288"/>
      <c r="T4" s="118" t="s">
        <v>374</v>
      </c>
      <c r="U4" s="118"/>
      <c r="V4" s="118"/>
      <c r="W4" s="118"/>
      <c r="X4" s="118"/>
      <c r="Y4" s="109" t="s">
        <v>310</v>
      </c>
      <c r="Z4" s="109"/>
      <c r="AA4" s="109"/>
      <c r="AB4" s="109"/>
      <c r="AC4" s="109"/>
      <c r="AD4" s="109"/>
      <c r="AE4" s="109"/>
      <c r="AF4" s="109"/>
      <c r="AG4" s="91" t="s">
        <v>375</v>
      </c>
      <c r="AH4" s="92"/>
      <c r="AI4" s="92"/>
      <c r="AJ4" s="93"/>
      <c r="AK4" s="606">
        <v>44861</v>
      </c>
      <c r="AL4" s="649"/>
      <c r="AM4" s="649"/>
      <c r="AN4" s="649"/>
      <c r="AO4" s="650"/>
      <c r="AQ4" s="651"/>
      <c r="AU4" s="631"/>
      <c r="AV4" s="641"/>
      <c r="AW4" s="642"/>
      <c r="AX4" s="652" t="s">
        <v>611</v>
      </c>
      <c r="AY4" s="653" t="s">
        <v>612</v>
      </c>
      <c r="AZ4" s="653" t="s">
        <v>613</v>
      </c>
      <c r="BA4" s="654" t="s">
        <v>614</v>
      </c>
      <c r="BB4" s="655" t="s">
        <v>611</v>
      </c>
      <c r="BC4" s="653" t="s">
        <v>612</v>
      </c>
      <c r="BD4" s="653" t="s">
        <v>613</v>
      </c>
      <c r="BE4" s="654" t="s">
        <v>614</v>
      </c>
      <c r="BF4" s="655" t="s">
        <v>611</v>
      </c>
      <c r="BG4" s="653" t="s">
        <v>612</v>
      </c>
      <c r="BH4" s="653" t="s">
        <v>613</v>
      </c>
      <c r="BI4" s="654" t="s">
        <v>614</v>
      </c>
      <c r="BJ4" s="655" t="s">
        <v>611</v>
      </c>
      <c r="BK4" s="653" t="s">
        <v>612</v>
      </c>
      <c r="BL4" s="654" t="s">
        <v>615</v>
      </c>
      <c r="BM4" s="655" t="s">
        <v>611</v>
      </c>
      <c r="BN4" s="653" t="s">
        <v>612</v>
      </c>
      <c r="BO4" s="654" t="s">
        <v>615</v>
      </c>
      <c r="BP4" s="655" t="s">
        <v>611</v>
      </c>
      <c r="BQ4" s="653" t="s">
        <v>612</v>
      </c>
      <c r="BR4" s="656" t="s">
        <v>615</v>
      </c>
      <c r="BS4" s="637"/>
      <c r="BT4" s="637"/>
      <c r="BU4" s="637"/>
      <c r="BV4" s="637"/>
      <c r="BW4" s="652" t="s">
        <v>611</v>
      </c>
      <c r="BX4" s="653" t="s">
        <v>612</v>
      </c>
      <c r="BY4" s="653" t="s">
        <v>613</v>
      </c>
      <c r="BZ4" s="654" t="s">
        <v>614</v>
      </c>
      <c r="CA4" s="655" t="s">
        <v>611</v>
      </c>
      <c r="CB4" s="653" t="s">
        <v>612</v>
      </c>
      <c r="CC4" s="653" t="s">
        <v>613</v>
      </c>
      <c r="CD4" s="654" t="s">
        <v>614</v>
      </c>
      <c r="CE4" s="655" t="s">
        <v>611</v>
      </c>
      <c r="CF4" s="653" t="s">
        <v>612</v>
      </c>
      <c r="CG4" s="653" t="s">
        <v>613</v>
      </c>
      <c r="CH4" s="656" t="s">
        <v>614</v>
      </c>
    </row>
    <row r="5" spans="2:86" ht="18" customHeight="1">
      <c r="B5" s="274" t="s">
        <v>0</v>
      </c>
      <c r="C5" s="274"/>
      <c r="D5" s="609"/>
      <c r="E5" s="119" t="s">
        <v>293</v>
      </c>
      <c r="F5" s="120"/>
      <c r="G5" s="120"/>
      <c r="H5" s="120"/>
      <c r="I5" s="120"/>
      <c r="J5" s="130"/>
      <c r="K5" s="413" t="s">
        <v>1</v>
      </c>
      <c r="L5" s="309"/>
      <c r="M5" s="309"/>
      <c r="N5" s="288" t="s">
        <v>295</v>
      </c>
      <c r="O5" s="288"/>
      <c r="P5" s="288"/>
      <c r="Q5" s="288"/>
      <c r="R5" s="288"/>
      <c r="S5" s="288"/>
      <c r="T5" s="118" t="s">
        <v>376</v>
      </c>
      <c r="U5" s="118"/>
      <c r="V5" s="118"/>
      <c r="W5" s="118"/>
      <c r="X5" s="118"/>
      <c r="Y5" s="109" t="s">
        <v>334</v>
      </c>
      <c r="Z5" s="109"/>
      <c r="AA5" s="109"/>
      <c r="AB5" s="109"/>
      <c r="AC5" s="109"/>
      <c r="AD5" s="109"/>
      <c r="AE5" s="109"/>
      <c r="AF5" s="109"/>
      <c r="AG5" s="578"/>
      <c r="AH5" s="611"/>
      <c r="AI5" s="611"/>
      <c r="AJ5" s="579"/>
      <c r="AK5" s="657"/>
      <c r="AL5" s="658"/>
      <c r="AM5" s="658"/>
      <c r="AN5" s="658"/>
      <c r="AO5" s="659"/>
      <c r="AQ5" s="651" t="s">
        <v>616</v>
      </c>
      <c r="AU5" s="631"/>
      <c r="AV5" s="660">
        <f>N7</f>
        <v>23</v>
      </c>
      <c r="AW5" s="661">
        <f>R7</f>
        <v>10.4</v>
      </c>
      <c r="AX5" s="662">
        <f>+Y32</f>
        <v>0</v>
      </c>
      <c r="AY5" s="662">
        <f>+Z32</f>
        <v>0</v>
      </c>
      <c r="AZ5" s="662">
        <f>+AA32</f>
        <v>0</v>
      </c>
      <c r="BA5" s="662">
        <f t="shared" ref="BA5" si="0">+AB32</f>
        <v>0</v>
      </c>
      <c r="BB5" s="662">
        <f>+AC32</f>
        <v>0</v>
      </c>
      <c r="BC5" s="662">
        <f t="shared" ref="BC5:BI5" si="1">+AD32</f>
        <v>0</v>
      </c>
      <c r="BD5" s="662">
        <f t="shared" si="1"/>
        <v>0</v>
      </c>
      <c r="BE5" s="662">
        <f t="shared" si="1"/>
        <v>2</v>
      </c>
      <c r="BF5" s="662">
        <f t="shared" si="1"/>
        <v>0</v>
      </c>
      <c r="BG5" s="662">
        <f t="shared" si="1"/>
        <v>0</v>
      </c>
      <c r="BH5" s="662">
        <f t="shared" si="1"/>
        <v>0</v>
      </c>
      <c r="BI5" s="662">
        <f t="shared" si="1"/>
        <v>0</v>
      </c>
      <c r="BJ5" s="662">
        <f>IF(Y35="",0,Y35)</f>
        <v>0</v>
      </c>
      <c r="BK5" s="662">
        <f>IF(Z35="",0,Z35)</f>
        <v>0</v>
      </c>
      <c r="BL5" s="662">
        <f>IF(AA35="",0,AA35)</f>
        <v>0</v>
      </c>
      <c r="BM5" s="662">
        <f>+AC35</f>
        <v>0</v>
      </c>
      <c r="BN5" s="662">
        <f t="shared" ref="BN5:BO5" si="2">+AD35</f>
        <v>0</v>
      </c>
      <c r="BO5" s="662">
        <f t="shared" si="2"/>
        <v>2</v>
      </c>
      <c r="BP5" s="662">
        <f>+AG35</f>
        <v>0</v>
      </c>
      <c r="BQ5" s="662">
        <f>+AH35</f>
        <v>0</v>
      </c>
      <c r="BR5" s="662">
        <f>+AI35</f>
        <v>0</v>
      </c>
      <c r="BS5" s="651" t="str">
        <f>+Y36</f>
        <v>Ⅰ</v>
      </c>
      <c r="BT5" s="651" t="str">
        <f>+AC36</f>
        <v>Ⅱ</v>
      </c>
      <c r="BU5" s="651" t="str">
        <f>+AG36</f>
        <v>Ⅰ</v>
      </c>
      <c r="BV5" s="651" t="str">
        <f>+Y37</f>
        <v>Ⅱ</v>
      </c>
      <c r="BW5" s="663" t="str">
        <f>IF(Y32&gt;0,R7,"")</f>
        <v/>
      </c>
      <c r="BX5" s="664" t="str">
        <f>IF(Z32&gt;0,"",IF(AA32&gt;0,R7,""))</f>
        <v/>
      </c>
      <c r="BY5" s="664" t="str">
        <f>IF(Y32+Z32&gt;0,"",IF(AA32&gt;0,R7,""))</f>
        <v/>
      </c>
      <c r="BZ5" s="664" t="str">
        <f>IF(Y32+Z32+AA32&gt;0,"",IF(AB32&gt;0,R7,""))</f>
        <v/>
      </c>
      <c r="CA5" s="665">
        <f t="shared" ref="CA5:CH5" si="3">+AC31</f>
        <v>0</v>
      </c>
      <c r="CB5" s="665">
        <f t="shared" si="3"/>
        <v>0</v>
      </c>
      <c r="CC5" s="665">
        <f t="shared" si="3"/>
        <v>0</v>
      </c>
      <c r="CD5" s="665">
        <f t="shared" si="3"/>
        <v>6.3900000000000006</v>
      </c>
      <c r="CE5" s="665">
        <f t="shared" si="3"/>
        <v>0</v>
      </c>
      <c r="CF5" s="665">
        <f t="shared" si="3"/>
        <v>0</v>
      </c>
      <c r="CG5" s="665">
        <f t="shared" si="3"/>
        <v>0</v>
      </c>
      <c r="CH5" s="665">
        <f t="shared" si="3"/>
        <v>0</v>
      </c>
    </row>
    <row r="6" spans="2:86" ht="12" customHeight="1">
      <c r="B6" s="666" t="s">
        <v>617</v>
      </c>
      <c r="C6" s="667"/>
      <c r="D6" s="668"/>
      <c r="E6" s="669"/>
      <c r="F6" s="669"/>
      <c r="G6" s="669"/>
      <c r="H6" s="669"/>
      <c r="I6" s="669"/>
      <c r="J6" s="670"/>
      <c r="K6" s="671" t="s">
        <v>618</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2:86" ht="12" customHeight="1">
      <c r="B7" s="390"/>
      <c r="C7" s="674"/>
      <c r="D7" s="669"/>
      <c r="E7" s="669"/>
      <c r="F7" s="669"/>
      <c r="G7" s="669"/>
      <c r="H7" s="669"/>
      <c r="I7" s="669"/>
      <c r="J7" s="670"/>
      <c r="K7" s="675" t="s">
        <v>619</v>
      </c>
      <c r="L7" s="676"/>
      <c r="M7" s="677"/>
      <c r="N7" s="678">
        <v>23</v>
      </c>
      <c r="O7" s="679"/>
      <c r="P7" s="675" t="s">
        <v>620</v>
      </c>
      <c r="Q7" s="677"/>
      <c r="R7" s="680">
        <v>10.4</v>
      </c>
      <c r="S7" s="681"/>
      <c r="T7" s="682"/>
      <c r="U7" s="683" t="s">
        <v>621</v>
      </c>
      <c r="V7" s="684"/>
      <c r="W7" s="683" t="s">
        <v>622</v>
      </c>
      <c r="X7" s="684"/>
      <c r="Y7" s="677" t="s">
        <v>623</v>
      </c>
      <c r="Z7" s="685"/>
      <c r="AA7" s="685"/>
      <c r="AB7" s="685"/>
      <c r="AC7" s="683" t="s">
        <v>624</v>
      </c>
      <c r="AD7" s="686"/>
      <c r="AE7" s="686"/>
      <c r="AF7" s="686"/>
      <c r="AG7" s="686"/>
      <c r="AH7" s="686"/>
      <c r="AI7" s="686"/>
      <c r="AJ7" s="684"/>
      <c r="AK7" s="683" t="s">
        <v>625</v>
      </c>
      <c r="AL7" s="686"/>
      <c r="AM7" s="686"/>
      <c r="AN7" s="687"/>
      <c r="AO7" s="688"/>
      <c r="AP7" s="2"/>
      <c r="AW7" s="689"/>
    </row>
    <row r="8" spans="2:86" ht="12" customHeight="1">
      <c r="B8" s="390"/>
      <c r="C8" s="674"/>
      <c r="D8" s="669"/>
      <c r="E8" s="669"/>
      <c r="F8" s="669"/>
      <c r="G8" s="669"/>
      <c r="H8" s="669"/>
      <c r="I8" s="669"/>
      <c r="J8" s="670"/>
      <c r="K8" s="685" t="s">
        <v>626</v>
      </c>
      <c r="L8" s="685" t="s">
        <v>387</v>
      </c>
      <c r="M8" s="685"/>
      <c r="N8" s="685" t="s">
        <v>388</v>
      </c>
      <c r="O8" s="685"/>
      <c r="P8" s="685" t="s">
        <v>627</v>
      </c>
      <c r="Q8" s="685"/>
      <c r="R8" s="685" t="s">
        <v>499</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2:86" ht="12" customHeight="1">
      <c r="B9" s="390"/>
      <c r="C9" s="674"/>
      <c r="D9" s="669"/>
      <c r="E9" s="669"/>
      <c r="F9" s="669"/>
      <c r="G9" s="669"/>
      <c r="H9" s="669"/>
      <c r="I9" s="669"/>
      <c r="J9" s="670"/>
      <c r="K9" s="685"/>
      <c r="L9" s="685"/>
      <c r="M9" s="685"/>
      <c r="N9" s="685"/>
      <c r="O9" s="685"/>
      <c r="P9" s="685"/>
      <c r="Q9" s="685"/>
      <c r="R9" s="685"/>
      <c r="S9" s="685"/>
      <c r="T9" s="685"/>
      <c r="U9" s="690"/>
      <c r="V9" s="691"/>
      <c r="W9" s="690"/>
      <c r="X9" s="691"/>
      <c r="Y9" s="677" t="s">
        <v>628</v>
      </c>
      <c r="Z9" s="685"/>
      <c r="AA9" s="685"/>
      <c r="AB9" s="685"/>
      <c r="AC9" s="685" t="s">
        <v>629</v>
      </c>
      <c r="AD9" s="685"/>
      <c r="AE9" s="685"/>
      <c r="AF9" s="685"/>
      <c r="AG9" s="685" t="s">
        <v>630</v>
      </c>
      <c r="AH9" s="685"/>
      <c r="AI9" s="685"/>
      <c r="AJ9" s="685"/>
      <c r="AK9" s="690"/>
      <c r="AL9" s="695"/>
      <c r="AM9" s="695"/>
      <c r="AN9" s="696"/>
      <c r="AO9" s="697"/>
      <c r="AP9" s="2"/>
    </row>
    <row r="10" spans="2:86" ht="12" customHeight="1">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345</v>
      </c>
      <c r="Z10" s="699" t="s">
        <v>344</v>
      </c>
      <c r="AA10" s="699" t="s">
        <v>631</v>
      </c>
      <c r="AB10" s="699" t="s">
        <v>632</v>
      </c>
      <c r="AC10" s="699" t="s">
        <v>345</v>
      </c>
      <c r="AD10" s="699" t="s">
        <v>344</v>
      </c>
      <c r="AE10" s="699" t="s">
        <v>631</v>
      </c>
      <c r="AF10" s="699" t="s">
        <v>632</v>
      </c>
      <c r="AG10" s="699" t="s">
        <v>345</v>
      </c>
      <c r="AH10" s="699" t="s">
        <v>344</v>
      </c>
      <c r="AI10" s="699" t="s">
        <v>631</v>
      </c>
      <c r="AJ10" s="699" t="s">
        <v>632</v>
      </c>
      <c r="AK10" s="692"/>
      <c r="AL10" s="693"/>
      <c r="AM10" s="693"/>
      <c r="AN10" s="700"/>
      <c r="AO10" s="701"/>
      <c r="AP10" s="2"/>
    </row>
    <row r="11" spans="2:86" ht="12" customHeight="1">
      <c r="B11" s="390"/>
      <c r="C11" s="674"/>
      <c r="D11" s="669"/>
      <c r="E11" s="669"/>
      <c r="F11" s="669"/>
      <c r="G11" s="669"/>
      <c r="H11" s="669"/>
      <c r="I11" s="669"/>
      <c r="J11" s="670"/>
      <c r="K11" s="702">
        <v>1</v>
      </c>
      <c r="L11" s="703" t="s">
        <v>402</v>
      </c>
      <c r="M11" s="704"/>
      <c r="N11" s="703" t="s">
        <v>411</v>
      </c>
      <c r="O11" s="704"/>
      <c r="P11" s="703" t="s">
        <v>404</v>
      </c>
      <c r="Q11" s="704"/>
      <c r="R11" s="705" t="s">
        <v>405</v>
      </c>
      <c r="S11" s="705"/>
      <c r="T11" s="705"/>
      <c r="U11" s="703" t="s">
        <v>323</v>
      </c>
      <c r="V11" s="704"/>
      <c r="W11" s="703" t="s">
        <v>291</v>
      </c>
      <c r="X11" s="706"/>
      <c r="Y11" s="707"/>
      <c r="Z11" s="707"/>
      <c r="AA11" s="707"/>
      <c r="AB11" s="707"/>
      <c r="AC11" s="708"/>
      <c r="AD11" s="708"/>
      <c r="AE11" s="708"/>
      <c r="AF11" s="708">
        <v>0.03</v>
      </c>
      <c r="AG11" s="708"/>
      <c r="AH11" s="708"/>
      <c r="AI11" s="708"/>
      <c r="AJ11" s="708"/>
      <c r="AK11" s="709"/>
      <c r="AL11" s="710"/>
      <c r="AM11" s="710"/>
      <c r="AN11" s="711"/>
      <c r="AO11" s="712"/>
      <c r="AP11" s="2"/>
      <c r="AQ11" s="713">
        <f>IF(P11="外力",1,IF(P11="材質劣化",2,IF(P11="漏水",3,4)))</f>
        <v>2</v>
      </c>
    </row>
    <row r="12" spans="2:86" ht="12" customHeight="1">
      <c r="B12" s="390"/>
      <c r="C12" s="674"/>
      <c r="D12" s="669"/>
      <c r="E12" s="669"/>
      <c r="F12" s="669"/>
      <c r="G12" s="669"/>
      <c r="H12" s="669"/>
      <c r="I12" s="669"/>
      <c r="J12" s="670"/>
      <c r="K12" s="702">
        <v>2</v>
      </c>
      <c r="L12" s="703" t="s">
        <v>402</v>
      </c>
      <c r="M12" s="704"/>
      <c r="N12" s="703" t="s">
        <v>439</v>
      </c>
      <c r="O12" s="704"/>
      <c r="P12" s="703" t="s">
        <v>404</v>
      </c>
      <c r="Q12" s="704"/>
      <c r="R12" s="705" t="s">
        <v>426</v>
      </c>
      <c r="S12" s="705"/>
      <c r="T12" s="705"/>
      <c r="U12" s="703" t="s">
        <v>318</v>
      </c>
      <c r="V12" s="704"/>
      <c r="W12" s="703" t="s">
        <v>291</v>
      </c>
      <c r="X12" s="706"/>
      <c r="Y12" s="707"/>
      <c r="Z12" s="707"/>
      <c r="AA12" s="707"/>
      <c r="AB12" s="707"/>
      <c r="AC12" s="708"/>
      <c r="AD12" s="708"/>
      <c r="AE12" s="708"/>
      <c r="AF12" s="708">
        <v>6.36</v>
      </c>
      <c r="AG12" s="708"/>
      <c r="AH12" s="708"/>
      <c r="AI12" s="708"/>
      <c r="AJ12" s="708"/>
      <c r="AK12" s="709" t="s">
        <v>662</v>
      </c>
      <c r="AL12" s="710"/>
      <c r="AM12" s="710"/>
      <c r="AN12" s="711"/>
      <c r="AO12" s="712"/>
      <c r="AP12" s="2"/>
      <c r="AQ12" s="713">
        <f t="shared" ref="AQ12:AQ30" si="4">IF(P12="外力",1,IF(P12="材質劣化",2,IF(P12="漏水",3,4)))</f>
        <v>2</v>
      </c>
    </row>
    <row r="13" spans="2:86" ht="12" customHeight="1">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4"/>
        <v>4</v>
      </c>
    </row>
    <row r="14" spans="2:86" ht="12" customHeight="1">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row>
    <row r="15" spans="2:86" ht="12" customHeight="1">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row>
    <row r="16" spans="2:86" ht="12" customHeight="1">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row>
    <row r="17" spans="1:111" ht="12" customHeight="1">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row>
    <row r="18" spans="1:111" ht="12" customHeight="1">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row>
    <row r="19" spans="1:111" ht="12" customHeight="1">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row>
    <row r="20" spans="1:111" ht="12" customHeight="1">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633</v>
      </c>
      <c r="L31" s="685" t="s">
        <v>634</v>
      </c>
      <c r="M31" s="685"/>
      <c r="N31" s="685"/>
      <c r="O31" s="685"/>
      <c r="P31" s="685"/>
      <c r="Q31" s="685"/>
      <c r="R31" s="685"/>
      <c r="S31" s="685"/>
      <c r="T31" s="685"/>
      <c r="U31" s="685"/>
      <c r="V31" s="685"/>
      <c r="W31" s="685"/>
      <c r="X31" s="685"/>
      <c r="Y31" s="675" t="s">
        <v>635</v>
      </c>
      <c r="Z31" s="676"/>
      <c r="AA31" s="676"/>
      <c r="AB31" s="677"/>
      <c r="AC31" s="714">
        <f t="shared" ref="AC31:AJ31" si="5">SUM(AC11:AC30)</f>
        <v>0</v>
      </c>
      <c r="AD31" s="714">
        <f t="shared" si="5"/>
        <v>0</v>
      </c>
      <c r="AE31" s="714">
        <f t="shared" si="5"/>
        <v>0</v>
      </c>
      <c r="AF31" s="714">
        <f t="shared" si="5"/>
        <v>6.3900000000000006</v>
      </c>
      <c r="AG31" s="714">
        <f t="shared" si="5"/>
        <v>0</v>
      </c>
      <c r="AH31" s="714">
        <f t="shared" si="5"/>
        <v>0</v>
      </c>
      <c r="AI31" s="714">
        <f t="shared" si="5"/>
        <v>0</v>
      </c>
      <c r="AJ31" s="714">
        <f t="shared" si="5"/>
        <v>0</v>
      </c>
      <c r="AK31" s="675" t="s">
        <v>636</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637</v>
      </c>
      <c r="M32" s="685"/>
      <c r="N32" s="685"/>
      <c r="O32" s="685" t="s">
        <v>638</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0</v>
      </c>
      <c r="AE32" s="715">
        <f t="shared" si="6"/>
        <v>0</v>
      </c>
      <c r="AF32" s="715">
        <f t="shared" si="6"/>
        <v>2</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c r="A33" s="2"/>
      <c r="B33" s="390"/>
      <c r="C33" s="674"/>
      <c r="D33" s="669"/>
      <c r="E33" s="669"/>
      <c r="F33" s="669"/>
      <c r="G33" s="669"/>
      <c r="H33" s="669"/>
      <c r="I33" s="669"/>
      <c r="J33" s="670"/>
      <c r="K33" s="685"/>
      <c r="L33" s="685"/>
      <c r="M33" s="685"/>
      <c r="N33" s="685"/>
      <c r="O33" s="685" t="s">
        <v>639</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Ⅱb</v>
      </c>
      <c r="AD33" s="720"/>
      <c r="AE33" s="720"/>
      <c r="AF33" s="721"/>
      <c r="AG33" s="719" t="str">
        <f>IF(AG32&gt;0,"Ⅳ",IF(AH32&gt;0,"Ⅲ",IF(AI32&gt;0,"Ⅱa",IF(AJ32&gt;0,"Ⅱb","Ⅰ"))))</f>
        <v>Ⅰ</v>
      </c>
      <c r="AH33" s="720"/>
      <c r="AI33" s="720"/>
      <c r="AJ33" s="721"/>
      <c r="AK33" s="722"/>
      <c r="AL33" s="723"/>
      <c r="AM33" s="723"/>
      <c r="AN33" s="723"/>
      <c r="AO33" s="724"/>
      <c r="AP33" s="2"/>
      <c r="AQ33" s="31" t="s">
        <v>611</v>
      </c>
      <c r="AR33" s="31" t="s">
        <v>612</v>
      </c>
      <c r="AS33" s="287" t="s">
        <v>615</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c r="A34" s="2"/>
      <c r="B34" s="390"/>
      <c r="C34" s="674"/>
      <c r="D34" s="669"/>
      <c r="E34" s="669"/>
      <c r="F34" s="669"/>
      <c r="G34" s="669"/>
      <c r="H34" s="669"/>
      <c r="I34" s="669"/>
      <c r="J34" s="670"/>
      <c r="K34" s="685"/>
      <c r="L34" s="685" t="s">
        <v>640</v>
      </c>
      <c r="M34" s="685"/>
      <c r="N34" s="685"/>
      <c r="O34" s="685" t="s">
        <v>641</v>
      </c>
      <c r="P34" s="685"/>
      <c r="Q34" s="685"/>
      <c r="R34" s="685"/>
      <c r="S34" s="685"/>
      <c r="T34" s="685"/>
      <c r="U34" s="685"/>
      <c r="V34" s="685"/>
      <c r="W34" s="685"/>
      <c r="X34" s="685"/>
      <c r="Y34" s="445" t="s">
        <v>345</v>
      </c>
      <c r="Z34" s="445" t="s">
        <v>344</v>
      </c>
      <c r="AA34" s="725" t="s">
        <v>343</v>
      </c>
      <c r="AB34" s="725"/>
      <c r="AC34" s="445" t="s">
        <v>345</v>
      </c>
      <c r="AD34" s="445" t="s">
        <v>344</v>
      </c>
      <c r="AE34" s="725" t="s">
        <v>343</v>
      </c>
      <c r="AF34" s="725"/>
      <c r="AG34" s="445" t="s">
        <v>345</v>
      </c>
      <c r="AH34" s="445" t="s">
        <v>344</v>
      </c>
      <c r="AI34" s="725" t="s">
        <v>343</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c r="A35" s="2"/>
      <c r="B35" s="390"/>
      <c r="C35" s="674"/>
      <c r="D35" s="669"/>
      <c r="E35" s="669"/>
      <c r="F35" s="669"/>
      <c r="G35" s="669"/>
      <c r="H35" s="669"/>
      <c r="I35" s="669"/>
      <c r="J35" s="670"/>
      <c r="K35" s="685"/>
      <c r="L35" s="685"/>
      <c r="M35" s="685"/>
      <c r="N35" s="685"/>
      <c r="O35" s="685" t="s">
        <v>642</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0</v>
      </c>
      <c r="AE35" s="719">
        <f>AE32+AF32</f>
        <v>2</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2</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c r="A36" s="2"/>
      <c r="B36" s="390"/>
      <c r="C36" s="674"/>
      <c r="D36" s="669"/>
      <c r="E36" s="669"/>
      <c r="F36" s="669"/>
      <c r="G36" s="669"/>
      <c r="H36" s="669"/>
      <c r="I36" s="669"/>
      <c r="J36" s="670"/>
      <c r="K36" s="685"/>
      <c r="L36" s="685"/>
      <c r="M36" s="685"/>
      <c r="N36" s="685"/>
      <c r="O36" s="685" t="s">
        <v>643</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Ⅱ</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Ⅱ</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390"/>
      <c r="C37" s="674"/>
      <c r="D37" s="669"/>
      <c r="E37" s="669"/>
      <c r="F37" s="669"/>
      <c r="G37" s="669"/>
      <c r="H37" s="669"/>
      <c r="I37" s="669"/>
      <c r="J37" s="670"/>
      <c r="K37" s="685"/>
      <c r="L37" s="685"/>
      <c r="M37" s="685"/>
      <c r="N37" s="685"/>
      <c r="O37" s="685" t="s">
        <v>644</v>
      </c>
      <c r="P37" s="685"/>
      <c r="Q37" s="685"/>
      <c r="R37" s="685"/>
      <c r="S37" s="685"/>
      <c r="T37" s="685"/>
      <c r="U37" s="685"/>
      <c r="V37" s="685"/>
      <c r="W37" s="685"/>
      <c r="X37" s="685"/>
      <c r="Y37" s="719" t="str">
        <f>IF(COUNTIF(Y36:AJ36,"Ⅳ")&gt;0,"Ⅳ",IF(COUNTIF(Y36:AJ36,"Ⅲ")&gt;0,"Ⅲ",IF(COUNTIF(Y36:AJ36,"Ⅱ")&gt;0,"Ⅱ","Ⅰ")))</f>
        <v>Ⅱ</v>
      </c>
      <c r="Z37" s="720"/>
      <c r="AA37" s="720"/>
      <c r="AB37" s="720"/>
      <c r="AC37" s="720"/>
      <c r="AD37" s="720"/>
      <c r="AE37" s="720"/>
      <c r="AF37" s="720"/>
      <c r="AG37" s="720"/>
      <c r="AH37" s="720"/>
      <c r="AI37" s="720"/>
      <c r="AJ37" s="721"/>
      <c r="AK37" s="731"/>
      <c r="AL37" s="732"/>
      <c r="AM37" s="732"/>
      <c r="AN37" s="732"/>
      <c r="AO37" s="733"/>
      <c r="AP37" s="2"/>
    </row>
    <row r="38" spans="1:111" ht="14.25" customHeight="1">
      <c r="B38" s="390"/>
      <c r="C38" s="674"/>
      <c r="D38" s="669"/>
      <c r="E38" s="669"/>
      <c r="F38" s="669"/>
      <c r="G38" s="669"/>
      <c r="H38" s="669"/>
      <c r="I38" s="669"/>
      <c r="J38" s="670"/>
      <c r="K38" s="685" t="s">
        <v>105</v>
      </c>
      <c r="L38" s="749" t="s">
        <v>663</v>
      </c>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1:111" ht="14.25" customHeight="1">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1:111" ht="12" customHeight="1">
      <c r="B40" s="390"/>
      <c r="C40" s="674"/>
      <c r="D40" s="669"/>
      <c r="E40" s="669"/>
      <c r="F40" s="669"/>
      <c r="G40" s="669"/>
      <c r="H40" s="669"/>
      <c r="I40" s="669"/>
      <c r="J40" s="670"/>
      <c r="K40" s="735" t="s">
        <v>645</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row>
    <row r="41" spans="1:111" ht="12" customHeight="1">
      <c r="B41" s="390"/>
      <c r="C41" s="674"/>
      <c r="D41" s="669"/>
      <c r="E41" s="669"/>
      <c r="F41" s="669"/>
      <c r="G41" s="669"/>
      <c r="H41" s="669"/>
      <c r="I41" s="669"/>
      <c r="J41" s="670"/>
      <c r="K41" s="736" t="s">
        <v>646</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1:111" ht="12" customHeight="1">
      <c r="B42" s="390"/>
      <c r="C42" s="674"/>
      <c r="D42" s="669"/>
      <c r="E42" s="669"/>
      <c r="F42" s="669"/>
      <c r="G42" s="669"/>
      <c r="H42" s="669"/>
      <c r="I42" s="669"/>
      <c r="J42" s="670"/>
      <c r="K42" s="737" t="s">
        <v>647</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1:111" ht="12" customHeight="1">
      <c r="B43" s="390"/>
      <c r="C43" s="674"/>
      <c r="D43" s="669"/>
      <c r="E43" s="669"/>
      <c r="F43" s="669"/>
      <c r="G43" s="669"/>
      <c r="H43" s="669"/>
      <c r="I43" s="669"/>
      <c r="J43" s="670"/>
      <c r="K43" s="737" t="s">
        <v>648</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1:111" ht="12" customHeight="1">
      <c r="B44" s="390"/>
      <c r="C44" s="674"/>
      <c r="D44" s="669"/>
      <c r="E44" s="669"/>
      <c r="F44" s="669"/>
      <c r="G44" s="669"/>
      <c r="H44" s="669"/>
      <c r="I44" s="669"/>
      <c r="J44" s="670"/>
      <c r="K44" s="740" t="s">
        <v>649</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1:111"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c r="B46" s="2" t="s">
        <v>650</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c r="B47" s="2" t="s">
        <v>651</v>
      </c>
    </row>
    <row r="48" spans="1:111" ht="12" customHeight="1">
      <c r="B48" s="2" t="s">
        <v>652</v>
      </c>
    </row>
    <row r="49" spans="2:2" ht="12" customHeight="1">
      <c r="B49" s="2" t="s">
        <v>653</v>
      </c>
    </row>
    <row r="50" spans="2:2" ht="12" customHeight="1">
      <c r="B50" s="2" t="s">
        <v>654</v>
      </c>
    </row>
    <row r="51" spans="2:2" ht="12" customHeight="1">
      <c r="B51" s="2" t="s">
        <v>655</v>
      </c>
    </row>
    <row r="52" spans="2:2">
      <c r="B52" s="2" t="s">
        <v>656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46" priority="4">
      <formula>$AQ11=2</formula>
    </cfRule>
  </conditionalFormatting>
  <conditionalFormatting sqref="Y11:AF30">
    <cfRule type="expression" dxfId="45" priority="3">
      <formula>$AQ11=3</formula>
    </cfRule>
  </conditionalFormatting>
  <conditionalFormatting sqref="Y11:AJ30">
    <cfRule type="expression" dxfId="44" priority="1">
      <formula>$AQ11=4</formula>
    </cfRule>
  </conditionalFormatting>
  <conditionalFormatting sqref="AC11:AJ30">
    <cfRule type="expression" dxfId="43" priority="2">
      <formula>$AQ11=1</formula>
    </cfRule>
  </conditionalFormatting>
  <dataValidations count="2">
    <dataValidation type="list" allowBlank="1" showInputMessage="1" showErrorMessage="1" sqref="N11:O30 R11:T30" xr:uid="{0B02AA0B-86DA-455F-87FA-A036F98B64E6}">
      <formula1>INDIRECT(L11)</formula1>
    </dataValidation>
    <dataValidation type="list" allowBlank="1" showInputMessage="1" showErrorMessage="1" sqref="Y11:AB30" xr:uid="{6464E78C-AD73-4D76-85E4-5329CCE2ACD7}">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4FC59-ECC6-460E-9B6A-46A2F63AA327}">
  <dimension ref="A1:DG52"/>
  <sheetViews>
    <sheetView showGridLines="0" showZeros="0" view="pageBreakPreview" zoomScale="90" zoomScaleNormal="100" zoomScaleSheetLayoutView="90" workbookViewId="0">
      <selection activeCell="AY29" sqref="AY29"/>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2:86">
      <c r="AU1" s="631" t="s">
        <v>598</v>
      </c>
      <c r="AV1" s="632" t="s">
        <v>599</v>
      </c>
      <c r="AW1" s="633" t="s">
        <v>600</v>
      </c>
      <c r="AX1" s="634" t="s">
        <v>601</v>
      </c>
      <c r="AY1" s="635"/>
      <c r="AZ1" s="635"/>
      <c r="BA1" s="635"/>
      <c r="BB1" s="635"/>
      <c r="BC1" s="635"/>
      <c r="BD1" s="635"/>
      <c r="BE1" s="635"/>
      <c r="BF1" s="635"/>
      <c r="BG1" s="635"/>
      <c r="BH1" s="635"/>
      <c r="BI1" s="635"/>
      <c r="BJ1" s="635"/>
      <c r="BK1" s="635"/>
      <c r="BL1" s="635"/>
      <c r="BM1" s="635"/>
      <c r="BN1" s="635"/>
      <c r="BO1" s="635"/>
      <c r="BP1" s="635"/>
      <c r="BQ1" s="635"/>
      <c r="BR1" s="636"/>
      <c r="BS1" s="309" t="s">
        <v>602</v>
      </c>
      <c r="BT1" s="637"/>
      <c r="BU1" s="637"/>
      <c r="BV1" s="637"/>
      <c r="BW1" s="638" t="s">
        <v>603</v>
      </c>
      <c r="BX1" s="639"/>
      <c r="BY1" s="639"/>
      <c r="BZ1" s="639"/>
      <c r="CA1" s="639"/>
      <c r="CB1" s="639"/>
      <c r="CC1" s="639"/>
      <c r="CD1" s="639"/>
      <c r="CE1" s="639"/>
      <c r="CF1" s="639"/>
      <c r="CG1" s="639"/>
      <c r="CH1" s="640"/>
    </row>
    <row r="2" spans="2:86" ht="8.25" customHeight="1">
      <c r="AU2" s="631"/>
      <c r="AV2" s="641"/>
      <c r="AW2" s="642"/>
      <c r="AX2" s="643" t="s">
        <v>604</v>
      </c>
      <c r="AY2" s="118"/>
      <c r="AZ2" s="118"/>
      <c r="BA2" s="118"/>
      <c r="BB2" s="118"/>
      <c r="BC2" s="118"/>
      <c r="BD2" s="118"/>
      <c r="BE2" s="118"/>
      <c r="BF2" s="118"/>
      <c r="BG2" s="118"/>
      <c r="BH2" s="118"/>
      <c r="BI2" s="118"/>
      <c r="BJ2" s="118" t="s">
        <v>605</v>
      </c>
      <c r="BK2" s="118"/>
      <c r="BL2" s="118"/>
      <c r="BM2" s="118"/>
      <c r="BN2" s="118"/>
      <c r="BO2" s="118"/>
      <c r="BP2" s="118"/>
      <c r="BQ2" s="118"/>
      <c r="BR2" s="644"/>
      <c r="BS2" s="637"/>
      <c r="BT2" s="637"/>
      <c r="BU2" s="637"/>
      <c r="BV2" s="637"/>
      <c r="BW2" s="645" t="s">
        <v>606</v>
      </c>
      <c r="BX2" s="287"/>
      <c r="BY2" s="287"/>
      <c r="BZ2" s="287"/>
      <c r="CA2" s="118" t="s">
        <v>607</v>
      </c>
      <c r="CB2" s="118"/>
      <c r="CC2" s="118"/>
      <c r="CD2" s="118"/>
      <c r="CE2" s="118"/>
      <c r="CF2" s="118"/>
      <c r="CG2" s="118"/>
      <c r="CH2" s="644"/>
    </row>
    <row r="3" spans="2:86" ht="25.05" customHeight="1">
      <c r="B3" s="408" t="s">
        <v>608</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356</v>
      </c>
      <c r="AY3" s="118"/>
      <c r="AZ3" s="118"/>
      <c r="BA3" s="118"/>
      <c r="BB3" s="118" t="s">
        <v>342</v>
      </c>
      <c r="BC3" s="118"/>
      <c r="BD3" s="118"/>
      <c r="BE3" s="118"/>
      <c r="BF3" s="118" t="s">
        <v>353</v>
      </c>
      <c r="BG3" s="118"/>
      <c r="BH3" s="118"/>
      <c r="BI3" s="118"/>
      <c r="BJ3" s="287" t="s">
        <v>356</v>
      </c>
      <c r="BK3" s="287"/>
      <c r="BL3" s="287"/>
      <c r="BM3" s="287" t="s">
        <v>342</v>
      </c>
      <c r="BN3" s="287"/>
      <c r="BO3" s="287"/>
      <c r="BP3" s="287" t="s">
        <v>353</v>
      </c>
      <c r="BQ3" s="287"/>
      <c r="BR3" s="648"/>
      <c r="BS3" s="309" t="s">
        <v>356</v>
      </c>
      <c r="BT3" s="309" t="s">
        <v>342</v>
      </c>
      <c r="BU3" s="309" t="s">
        <v>353</v>
      </c>
      <c r="BV3" s="309" t="s">
        <v>609</v>
      </c>
      <c r="BW3" s="643" t="s">
        <v>610</v>
      </c>
      <c r="BX3" s="118"/>
      <c r="BY3" s="118"/>
      <c r="BZ3" s="118"/>
      <c r="CA3" s="118" t="s">
        <v>342</v>
      </c>
      <c r="CB3" s="118"/>
      <c r="CC3" s="118"/>
      <c r="CD3" s="118"/>
      <c r="CE3" s="118" t="s">
        <v>353</v>
      </c>
      <c r="CF3" s="118"/>
      <c r="CG3" s="118"/>
      <c r="CH3" s="644"/>
    </row>
    <row r="4" spans="2:86" ht="18" customHeight="1">
      <c r="B4" s="266" t="s">
        <v>8</v>
      </c>
      <c r="C4" s="266"/>
      <c r="D4" s="604"/>
      <c r="E4" s="115" t="s">
        <v>292</v>
      </c>
      <c r="F4" s="116"/>
      <c r="G4" s="116"/>
      <c r="H4" s="116"/>
      <c r="I4" s="116"/>
      <c r="J4" s="117"/>
      <c r="K4" s="141" t="s">
        <v>9</v>
      </c>
      <c r="L4" s="287"/>
      <c r="M4" s="287"/>
      <c r="N4" s="288" t="s">
        <v>294</v>
      </c>
      <c r="O4" s="288"/>
      <c r="P4" s="288"/>
      <c r="Q4" s="288"/>
      <c r="R4" s="288"/>
      <c r="S4" s="288"/>
      <c r="T4" s="118" t="s">
        <v>374</v>
      </c>
      <c r="U4" s="118"/>
      <c r="V4" s="118"/>
      <c r="W4" s="118"/>
      <c r="X4" s="118"/>
      <c r="Y4" s="109" t="s">
        <v>310</v>
      </c>
      <c r="Z4" s="109"/>
      <c r="AA4" s="109"/>
      <c r="AB4" s="109"/>
      <c r="AC4" s="109"/>
      <c r="AD4" s="109"/>
      <c r="AE4" s="109"/>
      <c r="AF4" s="109"/>
      <c r="AG4" s="91" t="s">
        <v>375</v>
      </c>
      <c r="AH4" s="92"/>
      <c r="AI4" s="92"/>
      <c r="AJ4" s="93"/>
      <c r="AK4" s="606">
        <v>44861</v>
      </c>
      <c r="AL4" s="649"/>
      <c r="AM4" s="649"/>
      <c r="AN4" s="649"/>
      <c r="AO4" s="650"/>
      <c r="AQ4" s="651"/>
      <c r="AU4" s="631"/>
      <c r="AV4" s="641"/>
      <c r="AW4" s="642"/>
      <c r="AX4" s="652" t="s">
        <v>611</v>
      </c>
      <c r="AY4" s="653" t="s">
        <v>612</v>
      </c>
      <c r="AZ4" s="653" t="s">
        <v>613</v>
      </c>
      <c r="BA4" s="654" t="s">
        <v>614</v>
      </c>
      <c r="BB4" s="655" t="s">
        <v>611</v>
      </c>
      <c r="BC4" s="653" t="s">
        <v>612</v>
      </c>
      <c r="BD4" s="653" t="s">
        <v>613</v>
      </c>
      <c r="BE4" s="654" t="s">
        <v>614</v>
      </c>
      <c r="BF4" s="655" t="s">
        <v>611</v>
      </c>
      <c r="BG4" s="653" t="s">
        <v>612</v>
      </c>
      <c r="BH4" s="653" t="s">
        <v>613</v>
      </c>
      <c r="BI4" s="654" t="s">
        <v>614</v>
      </c>
      <c r="BJ4" s="655" t="s">
        <v>611</v>
      </c>
      <c r="BK4" s="653" t="s">
        <v>612</v>
      </c>
      <c r="BL4" s="654" t="s">
        <v>615</v>
      </c>
      <c r="BM4" s="655" t="s">
        <v>611</v>
      </c>
      <c r="BN4" s="653" t="s">
        <v>612</v>
      </c>
      <c r="BO4" s="654" t="s">
        <v>615</v>
      </c>
      <c r="BP4" s="655" t="s">
        <v>611</v>
      </c>
      <c r="BQ4" s="653" t="s">
        <v>612</v>
      </c>
      <c r="BR4" s="656" t="s">
        <v>615</v>
      </c>
      <c r="BS4" s="637"/>
      <c r="BT4" s="637"/>
      <c r="BU4" s="637"/>
      <c r="BV4" s="637"/>
      <c r="BW4" s="652" t="s">
        <v>611</v>
      </c>
      <c r="BX4" s="653" t="s">
        <v>612</v>
      </c>
      <c r="BY4" s="653" t="s">
        <v>613</v>
      </c>
      <c r="BZ4" s="654" t="s">
        <v>614</v>
      </c>
      <c r="CA4" s="655" t="s">
        <v>611</v>
      </c>
      <c r="CB4" s="653" t="s">
        <v>612</v>
      </c>
      <c r="CC4" s="653" t="s">
        <v>613</v>
      </c>
      <c r="CD4" s="654" t="s">
        <v>614</v>
      </c>
      <c r="CE4" s="655" t="s">
        <v>611</v>
      </c>
      <c r="CF4" s="653" t="s">
        <v>612</v>
      </c>
      <c r="CG4" s="653" t="s">
        <v>613</v>
      </c>
      <c r="CH4" s="656" t="s">
        <v>614</v>
      </c>
    </row>
    <row r="5" spans="2:86" ht="18" customHeight="1">
      <c r="B5" s="274" t="s">
        <v>0</v>
      </c>
      <c r="C5" s="274"/>
      <c r="D5" s="609"/>
      <c r="E5" s="119" t="s">
        <v>293</v>
      </c>
      <c r="F5" s="120"/>
      <c r="G5" s="120"/>
      <c r="H5" s="120"/>
      <c r="I5" s="120"/>
      <c r="J5" s="130"/>
      <c r="K5" s="413" t="s">
        <v>1</v>
      </c>
      <c r="L5" s="309"/>
      <c r="M5" s="309"/>
      <c r="N5" s="288" t="s">
        <v>295</v>
      </c>
      <c r="O5" s="288"/>
      <c r="P5" s="288"/>
      <c r="Q5" s="288"/>
      <c r="R5" s="288"/>
      <c r="S5" s="288"/>
      <c r="T5" s="118" t="s">
        <v>376</v>
      </c>
      <c r="U5" s="118"/>
      <c r="V5" s="118"/>
      <c r="W5" s="118"/>
      <c r="X5" s="118"/>
      <c r="Y5" s="109" t="s">
        <v>334</v>
      </c>
      <c r="Z5" s="109"/>
      <c r="AA5" s="109"/>
      <c r="AB5" s="109"/>
      <c r="AC5" s="109"/>
      <c r="AD5" s="109"/>
      <c r="AE5" s="109"/>
      <c r="AF5" s="109"/>
      <c r="AG5" s="578"/>
      <c r="AH5" s="611"/>
      <c r="AI5" s="611"/>
      <c r="AJ5" s="579"/>
      <c r="AK5" s="657"/>
      <c r="AL5" s="658"/>
      <c r="AM5" s="658"/>
      <c r="AN5" s="658"/>
      <c r="AO5" s="659"/>
      <c r="AQ5" s="651" t="s">
        <v>616</v>
      </c>
      <c r="AU5" s="631"/>
      <c r="AV5" s="660">
        <f>N7</f>
        <v>24</v>
      </c>
      <c r="AW5" s="661">
        <f>R7</f>
        <v>10.4</v>
      </c>
      <c r="AX5" s="662">
        <f>+Y32</f>
        <v>0</v>
      </c>
      <c r="AY5" s="662">
        <f>+Z32</f>
        <v>0</v>
      </c>
      <c r="AZ5" s="662">
        <f>+AA32</f>
        <v>0</v>
      </c>
      <c r="BA5" s="662">
        <f t="shared" ref="BA5" si="0">+AB32</f>
        <v>1</v>
      </c>
      <c r="BB5" s="662">
        <f>+AC32</f>
        <v>0</v>
      </c>
      <c r="BC5" s="662">
        <f t="shared" ref="BC5:BI5" si="1">+AD32</f>
        <v>0</v>
      </c>
      <c r="BD5" s="662">
        <f t="shared" si="1"/>
        <v>1</v>
      </c>
      <c r="BE5" s="662">
        <f t="shared" si="1"/>
        <v>2</v>
      </c>
      <c r="BF5" s="662">
        <f t="shared" si="1"/>
        <v>0</v>
      </c>
      <c r="BG5" s="662">
        <f t="shared" si="1"/>
        <v>0</v>
      </c>
      <c r="BH5" s="662">
        <f t="shared" si="1"/>
        <v>0</v>
      </c>
      <c r="BI5" s="662">
        <f t="shared" si="1"/>
        <v>0</v>
      </c>
      <c r="BJ5" s="662">
        <f>IF(Y35="",0,Y35)</f>
        <v>0</v>
      </c>
      <c r="BK5" s="662">
        <f>IF(Z35="",0,Z35)</f>
        <v>0</v>
      </c>
      <c r="BL5" s="662">
        <f>IF(AA35="",0,AA35)</f>
        <v>1</v>
      </c>
      <c r="BM5" s="662">
        <f>+AC35</f>
        <v>0</v>
      </c>
      <c r="BN5" s="662">
        <f t="shared" ref="BN5:BO5" si="2">+AD35</f>
        <v>0</v>
      </c>
      <c r="BO5" s="662">
        <f t="shared" si="2"/>
        <v>3</v>
      </c>
      <c r="BP5" s="662">
        <f>+AG35</f>
        <v>0</v>
      </c>
      <c r="BQ5" s="662">
        <f>+AH35</f>
        <v>0</v>
      </c>
      <c r="BR5" s="662">
        <f>+AI35</f>
        <v>0</v>
      </c>
      <c r="BS5" s="651" t="str">
        <f>+Y36</f>
        <v>Ⅱ</v>
      </c>
      <c r="BT5" s="651" t="str">
        <f>+AC36</f>
        <v>Ⅱ</v>
      </c>
      <c r="BU5" s="651" t="str">
        <f>+AG36</f>
        <v>Ⅰ</v>
      </c>
      <c r="BV5" s="651" t="str">
        <f>+Y37</f>
        <v>Ⅱ</v>
      </c>
      <c r="BW5" s="663" t="str">
        <f>IF(Y32&gt;0,R7,"")</f>
        <v/>
      </c>
      <c r="BX5" s="664" t="str">
        <f>IF(Z32&gt;0,"",IF(AA32&gt;0,R7,""))</f>
        <v/>
      </c>
      <c r="BY5" s="664" t="str">
        <f>IF(Y32+Z32&gt;0,"",IF(AA32&gt;0,R7,""))</f>
        <v/>
      </c>
      <c r="BZ5" s="664">
        <f>IF(Y32+Z32+AA32&gt;0,"",IF(AB32&gt;0,R7,""))</f>
        <v>10.4</v>
      </c>
      <c r="CA5" s="665">
        <f t="shared" ref="CA5:CH5" si="3">+AC31</f>
        <v>0</v>
      </c>
      <c r="CB5" s="665">
        <f t="shared" si="3"/>
        <v>0</v>
      </c>
      <c r="CC5" s="665">
        <f t="shared" si="3"/>
        <v>0.01</v>
      </c>
      <c r="CD5" s="665">
        <f t="shared" si="3"/>
        <v>7.0200000000000005</v>
      </c>
      <c r="CE5" s="665">
        <f t="shared" si="3"/>
        <v>0</v>
      </c>
      <c r="CF5" s="665">
        <f t="shared" si="3"/>
        <v>0</v>
      </c>
      <c r="CG5" s="665">
        <f t="shared" si="3"/>
        <v>0</v>
      </c>
      <c r="CH5" s="665">
        <f t="shared" si="3"/>
        <v>0</v>
      </c>
    </row>
    <row r="6" spans="2:86" ht="12" customHeight="1">
      <c r="B6" s="666" t="s">
        <v>617</v>
      </c>
      <c r="C6" s="667"/>
      <c r="D6" s="668"/>
      <c r="E6" s="669"/>
      <c r="F6" s="669"/>
      <c r="G6" s="669"/>
      <c r="H6" s="669"/>
      <c r="I6" s="669"/>
      <c r="J6" s="670"/>
      <c r="K6" s="671" t="s">
        <v>618</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2:86" ht="12" customHeight="1">
      <c r="B7" s="390"/>
      <c r="C7" s="674"/>
      <c r="D7" s="669"/>
      <c r="E7" s="669"/>
      <c r="F7" s="669"/>
      <c r="G7" s="669"/>
      <c r="H7" s="669"/>
      <c r="I7" s="669"/>
      <c r="J7" s="670"/>
      <c r="K7" s="675" t="s">
        <v>619</v>
      </c>
      <c r="L7" s="676"/>
      <c r="M7" s="677"/>
      <c r="N7" s="678">
        <v>24</v>
      </c>
      <c r="O7" s="679"/>
      <c r="P7" s="675" t="s">
        <v>620</v>
      </c>
      <c r="Q7" s="677"/>
      <c r="R7" s="680">
        <v>10.4</v>
      </c>
      <c r="S7" s="681"/>
      <c r="T7" s="682"/>
      <c r="U7" s="683" t="s">
        <v>621</v>
      </c>
      <c r="V7" s="684"/>
      <c r="W7" s="683" t="s">
        <v>622</v>
      </c>
      <c r="X7" s="684"/>
      <c r="Y7" s="677" t="s">
        <v>623</v>
      </c>
      <c r="Z7" s="685"/>
      <c r="AA7" s="685"/>
      <c r="AB7" s="685"/>
      <c r="AC7" s="683" t="s">
        <v>624</v>
      </c>
      <c r="AD7" s="686"/>
      <c r="AE7" s="686"/>
      <c r="AF7" s="686"/>
      <c r="AG7" s="686"/>
      <c r="AH7" s="686"/>
      <c r="AI7" s="686"/>
      <c r="AJ7" s="684"/>
      <c r="AK7" s="683" t="s">
        <v>625</v>
      </c>
      <c r="AL7" s="686"/>
      <c r="AM7" s="686"/>
      <c r="AN7" s="687"/>
      <c r="AO7" s="688"/>
      <c r="AP7" s="2"/>
      <c r="AW7" s="689"/>
    </row>
    <row r="8" spans="2:86" ht="12" customHeight="1">
      <c r="B8" s="390"/>
      <c r="C8" s="674"/>
      <c r="D8" s="669"/>
      <c r="E8" s="669"/>
      <c r="F8" s="669"/>
      <c r="G8" s="669"/>
      <c r="H8" s="669"/>
      <c r="I8" s="669"/>
      <c r="J8" s="670"/>
      <c r="K8" s="685" t="s">
        <v>626</v>
      </c>
      <c r="L8" s="685" t="s">
        <v>387</v>
      </c>
      <c r="M8" s="685"/>
      <c r="N8" s="685" t="s">
        <v>388</v>
      </c>
      <c r="O8" s="685"/>
      <c r="P8" s="685" t="s">
        <v>627</v>
      </c>
      <c r="Q8" s="685"/>
      <c r="R8" s="685" t="s">
        <v>499</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2:86" ht="12" customHeight="1">
      <c r="B9" s="390"/>
      <c r="C9" s="674"/>
      <c r="D9" s="669"/>
      <c r="E9" s="669"/>
      <c r="F9" s="669"/>
      <c r="G9" s="669"/>
      <c r="H9" s="669"/>
      <c r="I9" s="669"/>
      <c r="J9" s="670"/>
      <c r="K9" s="685"/>
      <c r="L9" s="685"/>
      <c r="M9" s="685"/>
      <c r="N9" s="685"/>
      <c r="O9" s="685"/>
      <c r="P9" s="685"/>
      <c r="Q9" s="685"/>
      <c r="R9" s="685"/>
      <c r="S9" s="685"/>
      <c r="T9" s="685"/>
      <c r="U9" s="690"/>
      <c r="V9" s="691"/>
      <c r="W9" s="690"/>
      <c r="X9" s="691"/>
      <c r="Y9" s="677" t="s">
        <v>628</v>
      </c>
      <c r="Z9" s="685"/>
      <c r="AA9" s="685"/>
      <c r="AB9" s="685"/>
      <c r="AC9" s="685" t="s">
        <v>629</v>
      </c>
      <c r="AD9" s="685"/>
      <c r="AE9" s="685"/>
      <c r="AF9" s="685"/>
      <c r="AG9" s="685" t="s">
        <v>630</v>
      </c>
      <c r="AH9" s="685"/>
      <c r="AI9" s="685"/>
      <c r="AJ9" s="685"/>
      <c r="AK9" s="690"/>
      <c r="AL9" s="695"/>
      <c r="AM9" s="695"/>
      <c r="AN9" s="696"/>
      <c r="AO9" s="697"/>
      <c r="AP9" s="2"/>
    </row>
    <row r="10" spans="2:86" ht="12" customHeight="1">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345</v>
      </c>
      <c r="Z10" s="699" t="s">
        <v>344</v>
      </c>
      <c r="AA10" s="699" t="s">
        <v>631</v>
      </c>
      <c r="AB10" s="699" t="s">
        <v>632</v>
      </c>
      <c r="AC10" s="699" t="s">
        <v>345</v>
      </c>
      <c r="AD10" s="699" t="s">
        <v>344</v>
      </c>
      <c r="AE10" s="699" t="s">
        <v>631</v>
      </c>
      <c r="AF10" s="699" t="s">
        <v>632</v>
      </c>
      <c r="AG10" s="699" t="s">
        <v>345</v>
      </c>
      <c r="AH10" s="699" t="s">
        <v>344</v>
      </c>
      <c r="AI10" s="699" t="s">
        <v>631</v>
      </c>
      <c r="AJ10" s="699" t="s">
        <v>632</v>
      </c>
      <c r="AK10" s="692"/>
      <c r="AL10" s="693"/>
      <c r="AM10" s="693"/>
      <c r="AN10" s="700"/>
      <c r="AO10" s="701"/>
      <c r="AP10" s="2"/>
    </row>
    <row r="11" spans="2:86" ht="12" customHeight="1">
      <c r="B11" s="390"/>
      <c r="C11" s="674"/>
      <c r="D11" s="669"/>
      <c r="E11" s="669"/>
      <c r="F11" s="669"/>
      <c r="G11" s="669"/>
      <c r="H11" s="669"/>
      <c r="I11" s="669"/>
      <c r="J11" s="670"/>
      <c r="K11" s="702">
        <v>1</v>
      </c>
      <c r="L11" s="703" t="s">
        <v>402</v>
      </c>
      <c r="M11" s="704"/>
      <c r="N11" s="703" t="s">
        <v>424</v>
      </c>
      <c r="O11" s="704"/>
      <c r="P11" s="703" t="s">
        <v>425</v>
      </c>
      <c r="Q11" s="704"/>
      <c r="R11" s="705" t="s">
        <v>426</v>
      </c>
      <c r="S11" s="705"/>
      <c r="T11" s="705"/>
      <c r="U11" s="703" t="s">
        <v>291</v>
      </c>
      <c r="V11" s="704"/>
      <c r="W11" s="703" t="s">
        <v>291</v>
      </c>
      <c r="X11" s="706"/>
      <c r="Y11" s="707"/>
      <c r="Z11" s="707"/>
      <c r="AA11" s="707"/>
      <c r="AB11" s="707" t="s">
        <v>658</v>
      </c>
      <c r="AC11" s="708"/>
      <c r="AD11" s="708"/>
      <c r="AE11" s="708"/>
      <c r="AF11" s="708"/>
      <c r="AG11" s="708"/>
      <c r="AH11" s="708"/>
      <c r="AI11" s="708"/>
      <c r="AJ11" s="708"/>
      <c r="AK11" s="709" t="s">
        <v>666</v>
      </c>
      <c r="AL11" s="710"/>
      <c r="AM11" s="710"/>
      <c r="AN11" s="711"/>
      <c r="AO11" s="712"/>
      <c r="AP11" s="2"/>
      <c r="AQ11" s="713">
        <f>IF(P11="外力",1,IF(P11="材質劣化",2,IF(P11="漏水",3,4)))</f>
        <v>1</v>
      </c>
    </row>
    <row r="12" spans="2:86" ht="12" customHeight="1">
      <c r="B12" s="390"/>
      <c r="C12" s="674"/>
      <c r="D12" s="669"/>
      <c r="E12" s="669"/>
      <c r="F12" s="669"/>
      <c r="G12" s="669"/>
      <c r="H12" s="669"/>
      <c r="I12" s="669"/>
      <c r="J12" s="670"/>
      <c r="K12" s="702">
        <v>2</v>
      </c>
      <c r="L12" s="703" t="s">
        <v>402</v>
      </c>
      <c r="M12" s="704"/>
      <c r="N12" s="703" t="s">
        <v>437</v>
      </c>
      <c r="O12" s="704"/>
      <c r="P12" s="703" t="s">
        <v>404</v>
      </c>
      <c r="Q12" s="704"/>
      <c r="R12" s="705" t="s">
        <v>430</v>
      </c>
      <c r="S12" s="705"/>
      <c r="T12" s="705"/>
      <c r="U12" s="703" t="s">
        <v>291</v>
      </c>
      <c r="V12" s="704"/>
      <c r="W12" s="703" t="s">
        <v>291</v>
      </c>
      <c r="X12" s="706"/>
      <c r="Y12" s="707"/>
      <c r="Z12" s="707"/>
      <c r="AA12" s="707"/>
      <c r="AB12" s="707"/>
      <c r="AC12" s="708"/>
      <c r="AD12" s="708"/>
      <c r="AE12" s="708">
        <v>0.01</v>
      </c>
      <c r="AF12" s="708"/>
      <c r="AG12" s="708"/>
      <c r="AH12" s="708"/>
      <c r="AI12" s="708"/>
      <c r="AJ12" s="708"/>
      <c r="AK12" s="709"/>
      <c r="AL12" s="710"/>
      <c r="AM12" s="710"/>
      <c r="AN12" s="711"/>
      <c r="AO12" s="712"/>
      <c r="AP12" s="2"/>
      <c r="AQ12" s="713">
        <f t="shared" ref="AQ12:AQ30" si="4">IF(P12="外力",1,IF(P12="材質劣化",2,IF(P12="漏水",3,4)))</f>
        <v>2</v>
      </c>
    </row>
    <row r="13" spans="2:86" ht="12" customHeight="1">
      <c r="B13" s="390"/>
      <c r="C13" s="674"/>
      <c r="D13" s="669"/>
      <c r="E13" s="669"/>
      <c r="F13" s="669"/>
      <c r="G13" s="669"/>
      <c r="H13" s="669"/>
      <c r="I13" s="669"/>
      <c r="J13" s="670"/>
      <c r="K13" s="702">
        <v>3</v>
      </c>
      <c r="L13" s="703" t="s">
        <v>402</v>
      </c>
      <c r="M13" s="704"/>
      <c r="N13" s="703" t="s">
        <v>439</v>
      </c>
      <c r="O13" s="704"/>
      <c r="P13" s="703" t="s">
        <v>404</v>
      </c>
      <c r="Q13" s="704"/>
      <c r="R13" s="705" t="s">
        <v>426</v>
      </c>
      <c r="S13" s="705"/>
      <c r="T13" s="705"/>
      <c r="U13" s="703" t="s">
        <v>318</v>
      </c>
      <c r="V13" s="704"/>
      <c r="W13" s="703" t="s">
        <v>291</v>
      </c>
      <c r="X13" s="706"/>
      <c r="Y13" s="707"/>
      <c r="Z13" s="707"/>
      <c r="AA13" s="707"/>
      <c r="AB13" s="707"/>
      <c r="AC13" s="708"/>
      <c r="AD13" s="708"/>
      <c r="AE13" s="708"/>
      <c r="AF13" s="708">
        <v>5.44</v>
      </c>
      <c r="AG13" s="708"/>
      <c r="AH13" s="708"/>
      <c r="AI13" s="708"/>
      <c r="AJ13" s="708"/>
      <c r="AK13" s="709" t="s">
        <v>662</v>
      </c>
      <c r="AL13" s="710"/>
      <c r="AM13" s="710"/>
      <c r="AN13" s="711"/>
      <c r="AO13" s="712"/>
      <c r="AP13" s="2"/>
      <c r="AQ13" s="713">
        <f t="shared" si="4"/>
        <v>2</v>
      </c>
    </row>
    <row r="14" spans="2:86" ht="12" customHeight="1">
      <c r="B14" s="390"/>
      <c r="C14" s="674"/>
      <c r="D14" s="669"/>
      <c r="E14" s="669"/>
      <c r="F14" s="669"/>
      <c r="G14" s="669"/>
      <c r="H14" s="669"/>
      <c r="I14" s="669"/>
      <c r="J14" s="670"/>
      <c r="K14" s="702">
        <v>4</v>
      </c>
      <c r="L14" s="703" t="s">
        <v>402</v>
      </c>
      <c r="M14" s="704"/>
      <c r="N14" s="703" t="s">
        <v>439</v>
      </c>
      <c r="O14" s="704"/>
      <c r="P14" s="703" t="s">
        <v>404</v>
      </c>
      <c r="Q14" s="704"/>
      <c r="R14" s="705" t="s">
        <v>426</v>
      </c>
      <c r="S14" s="705"/>
      <c r="T14" s="705"/>
      <c r="U14" s="703" t="s">
        <v>318</v>
      </c>
      <c r="V14" s="704"/>
      <c r="W14" s="703" t="s">
        <v>291</v>
      </c>
      <c r="X14" s="706"/>
      <c r="Y14" s="707"/>
      <c r="Z14" s="707"/>
      <c r="AA14" s="707"/>
      <c r="AB14" s="707"/>
      <c r="AC14" s="708"/>
      <c r="AD14" s="708"/>
      <c r="AE14" s="708"/>
      <c r="AF14" s="708">
        <v>1.58</v>
      </c>
      <c r="AG14" s="708"/>
      <c r="AH14" s="708"/>
      <c r="AI14" s="708"/>
      <c r="AJ14" s="708"/>
      <c r="AK14" s="709" t="s">
        <v>662</v>
      </c>
      <c r="AL14" s="710"/>
      <c r="AM14" s="710"/>
      <c r="AN14" s="711"/>
      <c r="AO14" s="712"/>
      <c r="AP14" s="2"/>
      <c r="AQ14" s="713">
        <f t="shared" si="4"/>
        <v>2</v>
      </c>
    </row>
    <row r="15" spans="2:86" ht="12" customHeight="1">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row>
    <row r="16" spans="2:86" ht="12" customHeight="1">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row>
    <row r="17" spans="1:111" s="630" customFormat="1" ht="12" customHeight="1">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633</v>
      </c>
      <c r="L31" s="685" t="s">
        <v>634</v>
      </c>
      <c r="M31" s="685"/>
      <c r="N31" s="685"/>
      <c r="O31" s="685"/>
      <c r="P31" s="685"/>
      <c r="Q31" s="685"/>
      <c r="R31" s="685"/>
      <c r="S31" s="685"/>
      <c r="T31" s="685"/>
      <c r="U31" s="685"/>
      <c r="V31" s="685"/>
      <c r="W31" s="685"/>
      <c r="X31" s="685"/>
      <c r="Y31" s="675" t="s">
        <v>635</v>
      </c>
      <c r="Z31" s="676"/>
      <c r="AA31" s="676"/>
      <c r="AB31" s="677"/>
      <c r="AC31" s="714">
        <f t="shared" ref="AC31:AJ31" si="5">SUM(AC11:AC30)</f>
        <v>0</v>
      </c>
      <c r="AD31" s="714">
        <f t="shared" si="5"/>
        <v>0</v>
      </c>
      <c r="AE31" s="714">
        <f t="shared" si="5"/>
        <v>0.01</v>
      </c>
      <c r="AF31" s="714">
        <f t="shared" si="5"/>
        <v>7.0200000000000005</v>
      </c>
      <c r="AG31" s="714">
        <f t="shared" si="5"/>
        <v>0</v>
      </c>
      <c r="AH31" s="714">
        <f t="shared" si="5"/>
        <v>0</v>
      </c>
      <c r="AI31" s="714">
        <f t="shared" si="5"/>
        <v>0</v>
      </c>
      <c r="AJ31" s="714">
        <f t="shared" si="5"/>
        <v>0</v>
      </c>
      <c r="AK31" s="675" t="s">
        <v>636</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637</v>
      </c>
      <c r="M32" s="685"/>
      <c r="N32" s="685"/>
      <c r="O32" s="685" t="s">
        <v>638</v>
      </c>
      <c r="P32" s="685"/>
      <c r="Q32" s="685"/>
      <c r="R32" s="685"/>
      <c r="S32" s="685"/>
      <c r="T32" s="685"/>
      <c r="U32" s="685"/>
      <c r="V32" s="685"/>
      <c r="W32" s="685"/>
      <c r="X32" s="685"/>
      <c r="Y32" s="715">
        <f>COUNTIF(Y11:Y30,"〇")</f>
        <v>0</v>
      </c>
      <c r="Z32" s="715">
        <f>COUNTIF(Z11:Z30,"〇")</f>
        <v>0</v>
      </c>
      <c r="AA32" s="715">
        <f>COUNTIF(AA11:AA30,"〇")</f>
        <v>0</v>
      </c>
      <c r="AB32" s="715">
        <f>COUNTIF(AB11:AB30,"〇")</f>
        <v>1</v>
      </c>
      <c r="AC32" s="715">
        <f t="shared" ref="AC32:AJ32" si="6">COUNT(AC11:AC30)</f>
        <v>0</v>
      </c>
      <c r="AD32" s="715">
        <f t="shared" si="6"/>
        <v>0</v>
      </c>
      <c r="AE32" s="715">
        <f t="shared" si="6"/>
        <v>1</v>
      </c>
      <c r="AF32" s="715">
        <f t="shared" si="6"/>
        <v>2</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390"/>
      <c r="C33" s="674"/>
      <c r="D33" s="669"/>
      <c r="E33" s="669"/>
      <c r="F33" s="669"/>
      <c r="G33" s="669"/>
      <c r="H33" s="669"/>
      <c r="I33" s="669"/>
      <c r="J33" s="670"/>
      <c r="K33" s="685"/>
      <c r="L33" s="685"/>
      <c r="M33" s="685"/>
      <c r="N33" s="685"/>
      <c r="O33" s="685" t="s">
        <v>639</v>
      </c>
      <c r="P33" s="685"/>
      <c r="Q33" s="685"/>
      <c r="R33" s="685"/>
      <c r="S33" s="685"/>
      <c r="T33" s="685"/>
      <c r="U33" s="685"/>
      <c r="V33" s="685"/>
      <c r="W33" s="685"/>
      <c r="X33" s="685"/>
      <c r="Y33" s="719" t="str">
        <f>IF(Y32&gt;0,"Ⅳ",IF(Z32&gt;0,"Ⅲ",IF(AA32&gt;0,"Ⅱa",IF(AB32&gt;0,"Ⅱb","Ⅰ"))))</f>
        <v>Ⅱb</v>
      </c>
      <c r="Z33" s="720"/>
      <c r="AA33" s="720"/>
      <c r="AB33" s="721"/>
      <c r="AC33" s="719" t="str">
        <f>IF(AC32&gt;0,"Ⅳ",IF(AD32&gt;0,"Ⅲ",IF(AE32&gt;0,"Ⅱa",IF(AF32&gt;0,"Ⅱb","Ⅰ"))))</f>
        <v>Ⅱa</v>
      </c>
      <c r="AD33" s="720"/>
      <c r="AE33" s="720"/>
      <c r="AF33" s="721"/>
      <c r="AG33" s="719" t="str">
        <f>IF(AG32&gt;0,"Ⅳ",IF(AH32&gt;0,"Ⅲ",IF(AI32&gt;0,"Ⅱa",IF(AJ32&gt;0,"Ⅱb","Ⅰ"))))</f>
        <v>Ⅰ</v>
      </c>
      <c r="AH33" s="720"/>
      <c r="AI33" s="720"/>
      <c r="AJ33" s="721"/>
      <c r="AK33" s="722"/>
      <c r="AL33" s="723"/>
      <c r="AM33" s="723"/>
      <c r="AN33" s="723"/>
      <c r="AO33" s="724"/>
      <c r="AP33" s="2"/>
      <c r="AQ33" s="31" t="s">
        <v>611</v>
      </c>
      <c r="AR33" s="31" t="s">
        <v>612</v>
      </c>
      <c r="AS33" s="287" t="s">
        <v>615</v>
      </c>
      <c r="AT33" s="494"/>
    </row>
    <row r="34" spans="2:86" ht="12" customHeight="1">
      <c r="B34" s="390"/>
      <c r="C34" s="674"/>
      <c r="D34" s="669"/>
      <c r="E34" s="669"/>
      <c r="F34" s="669"/>
      <c r="G34" s="669"/>
      <c r="H34" s="669"/>
      <c r="I34" s="669"/>
      <c r="J34" s="670"/>
      <c r="K34" s="685"/>
      <c r="L34" s="685" t="s">
        <v>640</v>
      </c>
      <c r="M34" s="685"/>
      <c r="N34" s="685"/>
      <c r="O34" s="685" t="s">
        <v>641</v>
      </c>
      <c r="P34" s="685"/>
      <c r="Q34" s="685"/>
      <c r="R34" s="685"/>
      <c r="S34" s="685"/>
      <c r="T34" s="685"/>
      <c r="U34" s="685"/>
      <c r="V34" s="685"/>
      <c r="W34" s="685"/>
      <c r="X34" s="685"/>
      <c r="Y34" s="445" t="s">
        <v>345</v>
      </c>
      <c r="Z34" s="445" t="s">
        <v>344</v>
      </c>
      <c r="AA34" s="725" t="s">
        <v>343</v>
      </c>
      <c r="AB34" s="725"/>
      <c r="AC34" s="445" t="s">
        <v>345</v>
      </c>
      <c r="AD34" s="445" t="s">
        <v>344</v>
      </c>
      <c r="AE34" s="725" t="s">
        <v>343</v>
      </c>
      <c r="AF34" s="725"/>
      <c r="AG34" s="445" t="s">
        <v>345</v>
      </c>
      <c r="AH34" s="445" t="s">
        <v>344</v>
      </c>
      <c r="AI34" s="725" t="s">
        <v>343</v>
      </c>
      <c r="AJ34" s="725"/>
      <c r="AK34" s="722"/>
      <c r="AL34" s="723"/>
      <c r="AM34" s="723"/>
      <c r="AN34" s="723"/>
      <c r="AO34" s="724"/>
      <c r="AP34" s="2"/>
      <c r="AQ34" s="726">
        <f>+Y32+Z32</f>
        <v>0</v>
      </c>
      <c r="AR34" s="727"/>
      <c r="AS34" s="726">
        <f>+AA32+AB32</f>
        <v>1</v>
      </c>
      <c r="AT34" s="727"/>
    </row>
    <row r="35" spans="2:86" ht="12" customHeight="1">
      <c r="B35" s="390"/>
      <c r="C35" s="674"/>
      <c r="D35" s="669"/>
      <c r="E35" s="669"/>
      <c r="F35" s="669"/>
      <c r="G35" s="669"/>
      <c r="H35" s="669"/>
      <c r="I35" s="669"/>
      <c r="J35" s="670"/>
      <c r="K35" s="685"/>
      <c r="L35" s="685"/>
      <c r="M35" s="685"/>
      <c r="N35" s="685"/>
      <c r="O35" s="685" t="s">
        <v>642</v>
      </c>
      <c r="P35" s="685"/>
      <c r="Q35" s="685"/>
      <c r="R35" s="685"/>
      <c r="S35" s="685"/>
      <c r="T35" s="685"/>
      <c r="U35" s="685"/>
      <c r="V35" s="685"/>
      <c r="W35" s="685"/>
      <c r="X35" s="685"/>
      <c r="Y35" s="715" t="str">
        <f>IF(Y32=0,"",1)</f>
        <v/>
      </c>
      <c r="Z35" s="715" t="str">
        <f>IF(Y32=1,"",IF(Z32&gt;0,1,""))</f>
        <v/>
      </c>
      <c r="AA35" s="719">
        <f>IF(AQ34&gt;=1,"",IF(AS34&gt;0,1,""))</f>
        <v>1</v>
      </c>
      <c r="AB35" s="721"/>
      <c r="AC35" s="715">
        <f>+AC32</f>
        <v>0</v>
      </c>
      <c r="AD35" s="715">
        <f>AD32</f>
        <v>0</v>
      </c>
      <c r="AE35" s="719">
        <f>AE32+AF32</f>
        <v>3</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4</v>
      </c>
      <c r="AT35" s="729"/>
    </row>
    <row r="36" spans="2:86" ht="12" customHeight="1">
      <c r="B36" s="390"/>
      <c r="C36" s="674"/>
      <c r="D36" s="669"/>
      <c r="E36" s="669"/>
      <c r="F36" s="669"/>
      <c r="G36" s="669"/>
      <c r="H36" s="669"/>
      <c r="I36" s="669"/>
      <c r="J36" s="670"/>
      <c r="K36" s="685"/>
      <c r="L36" s="685"/>
      <c r="M36" s="685"/>
      <c r="N36" s="685"/>
      <c r="O36" s="685" t="s">
        <v>643</v>
      </c>
      <c r="P36" s="685"/>
      <c r="Q36" s="685"/>
      <c r="R36" s="685"/>
      <c r="S36" s="685"/>
      <c r="T36" s="685"/>
      <c r="U36" s="685"/>
      <c r="V36" s="685"/>
      <c r="W36" s="685"/>
      <c r="X36" s="685"/>
      <c r="Y36" s="719" t="str">
        <f>IF(Y35&lt;&gt;"","Ⅳ",IF(Z35&lt;&gt;"","Ⅲ",IF(AA35&lt;&gt;"","Ⅱ","Ⅰ")))</f>
        <v>Ⅱ</v>
      </c>
      <c r="Z36" s="720"/>
      <c r="AA36" s="720"/>
      <c r="AB36" s="721"/>
      <c r="AC36" s="719" t="str">
        <f>IF(AC35&gt;=1,"Ⅳ",IF(AD35&gt;=1,"Ⅲ",IF(AE35&gt;=1,"Ⅱ","Ⅰ")))</f>
        <v>Ⅱ</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Ⅱ</v>
      </c>
      <c r="AR36" s="730"/>
      <c r="AS36" s="730"/>
      <c r="AT36" s="730"/>
    </row>
    <row r="37" spans="2:86" ht="12" customHeight="1">
      <c r="B37" s="390"/>
      <c r="C37" s="674"/>
      <c r="D37" s="669"/>
      <c r="E37" s="669"/>
      <c r="F37" s="669"/>
      <c r="G37" s="669"/>
      <c r="H37" s="669"/>
      <c r="I37" s="669"/>
      <c r="J37" s="670"/>
      <c r="K37" s="685"/>
      <c r="L37" s="685"/>
      <c r="M37" s="685"/>
      <c r="N37" s="685"/>
      <c r="O37" s="685" t="s">
        <v>644</v>
      </c>
      <c r="P37" s="685"/>
      <c r="Q37" s="685"/>
      <c r="R37" s="685"/>
      <c r="S37" s="685"/>
      <c r="T37" s="685"/>
      <c r="U37" s="685"/>
      <c r="V37" s="685"/>
      <c r="W37" s="685"/>
      <c r="X37" s="685"/>
      <c r="Y37" s="719" t="str">
        <f>IF(COUNTIF(Y36:AJ36,"Ⅳ")&gt;0,"Ⅳ",IF(COUNTIF(Y36:AJ36,"Ⅲ")&gt;0,"Ⅲ",IF(COUNTIF(Y36:AJ36,"Ⅱ")&gt;0,"Ⅱ","Ⅰ")))</f>
        <v>Ⅱ</v>
      </c>
      <c r="Z37" s="720"/>
      <c r="AA37" s="720"/>
      <c r="AB37" s="720"/>
      <c r="AC37" s="720"/>
      <c r="AD37" s="720"/>
      <c r="AE37" s="720"/>
      <c r="AF37" s="720"/>
      <c r="AG37" s="720"/>
      <c r="AH37" s="720"/>
      <c r="AI37" s="720"/>
      <c r="AJ37" s="721"/>
      <c r="AK37" s="731"/>
      <c r="AL37" s="732"/>
      <c r="AM37" s="732"/>
      <c r="AN37" s="732"/>
      <c r="AO37" s="733"/>
      <c r="AP37" s="2"/>
    </row>
    <row r="38" spans="2:86" ht="14.25" customHeight="1">
      <c r="B38" s="390"/>
      <c r="C38" s="674"/>
      <c r="D38" s="669"/>
      <c r="E38" s="669"/>
      <c r="F38" s="669"/>
      <c r="G38" s="669"/>
      <c r="H38" s="669"/>
      <c r="I38" s="669"/>
      <c r="J38" s="670"/>
      <c r="K38" s="685" t="s">
        <v>105</v>
      </c>
      <c r="L38" s="749" t="s">
        <v>667</v>
      </c>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2:86" ht="14.25" customHeight="1">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2:86" ht="12" customHeight="1">
      <c r="B40" s="390"/>
      <c r="C40" s="674"/>
      <c r="D40" s="669"/>
      <c r="E40" s="669"/>
      <c r="F40" s="669"/>
      <c r="G40" s="669"/>
      <c r="H40" s="669"/>
      <c r="I40" s="669"/>
      <c r="J40" s="670"/>
      <c r="K40" s="735" t="s">
        <v>645</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row>
    <row r="41" spans="2:86" ht="12" customHeight="1">
      <c r="B41" s="390"/>
      <c r="C41" s="674"/>
      <c r="D41" s="669"/>
      <c r="E41" s="669"/>
      <c r="F41" s="669"/>
      <c r="G41" s="669"/>
      <c r="H41" s="669"/>
      <c r="I41" s="669"/>
      <c r="J41" s="670"/>
      <c r="K41" s="736" t="s">
        <v>646</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2:86" ht="12" customHeight="1">
      <c r="B42" s="390"/>
      <c r="C42" s="674"/>
      <c r="D42" s="669"/>
      <c r="E42" s="669"/>
      <c r="F42" s="669"/>
      <c r="G42" s="669"/>
      <c r="H42" s="669"/>
      <c r="I42" s="669"/>
      <c r="J42" s="670"/>
      <c r="K42" s="737" t="s">
        <v>647</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2:86" ht="12" customHeight="1">
      <c r="B43" s="390"/>
      <c r="C43" s="674"/>
      <c r="D43" s="669"/>
      <c r="E43" s="669"/>
      <c r="F43" s="669"/>
      <c r="G43" s="669"/>
      <c r="H43" s="669"/>
      <c r="I43" s="669"/>
      <c r="J43" s="670"/>
      <c r="K43" s="737" t="s">
        <v>648</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2:86" ht="12" customHeight="1">
      <c r="B44" s="390"/>
      <c r="C44" s="674"/>
      <c r="D44" s="669"/>
      <c r="E44" s="669"/>
      <c r="F44" s="669"/>
      <c r="G44" s="669"/>
      <c r="H44" s="669"/>
      <c r="I44" s="669"/>
      <c r="J44" s="670"/>
      <c r="K44" s="740" t="s">
        <v>649</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2:86"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2:86" s="602" customFormat="1" ht="12" customHeight="1">
      <c r="B46" s="2" t="s">
        <v>650</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2:86" ht="12" customHeight="1">
      <c r="B47" s="2" t="s">
        <v>651</v>
      </c>
    </row>
    <row r="48" spans="2:86" ht="12" customHeight="1">
      <c r="B48" s="2" t="s">
        <v>652</v>
      </c>
    </row>
    <row r="49" spans="2:2" ht="12" customHeight="1">
      <c r="B49" s="2" t="s">
        <v>653</v>
      </c>
    </row>
    <row r="50" spans="2:2" ht="12" customHeight="1">
      <c r="B50" s="2" t="s">
        <v>654</v>
      </c>
    </row>
    <row r="51" spans="2:2" ht="12" customHeight="1">
      <c r="B51" s="2" t="s">
        <v>655</v>
      </c>
    </row>
    <row r="52" spans="2:2">
      <c r="B52" s="2" t="s">
        <v>656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42" priority="4">
      <formula>$AQ11=2</formula>
    </cfRule>
  </conditionalFormatting>
  <conditionalFormatting sqref="Y11:AF30">
    <cfRule type="expression" dxfId="41" priority="3">
      <formula>$AQ11=3</formula>
    </cfRule>
  </conditionalFormatting>
  <conditionalFormatting sqref="Y11:AJ30">
    <cfRule type="expression" dxfId="40" priority="1">
      <formula>$AQ11=4</formula>
    </cfRule>
  </conditionalFormatting>
  <conditionalFormatting sqref="AC11:AJ30">
    <cfRule type="expression" dxfId="39" priority="2">
      <formula>$AQ11=1</formula>
    </cfRule>
  </conditionalFormatting>
  <dataValidations count="2">
    <dataValidation type="list" allowBlank="1" showInputMessage="1" showErrorMessage="1" sqref="N11:O30 R11:T30" xr:uid="{136CD18D-3302-446D-A59F-E3F01D2A1618}">
      <formula1>INDIRECT(L11)</formula1>
    </dataValidation>
    <dataValidation type="list" allowBlank="1" showInputMessage="1" showErrorMessage="1" sqref="Y11:AB30" xr:uid="{2C3C77BA-DDED-42C3-9AD4-A72567CDECAE}">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8916B-C6AE-4330-8CE7-0A7FCFEF7634}">
  <dimension ref="A1:DG52"/>
  <sheetViews>
    <sheetView showGridLines="0" showZeros="0" view="pageBreakPreview" zoomScale="90" zoomScaleNormal="100" zoomScaleSheetLayoutView="90" workbookViewId="0">
      <selection activeCell="AY29" sqref="AY29"/>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1:111">
      <c r="AU1" s="631" t="s">
        <v>598</v>
      </c>
      <c r="AV1" s="632" t="s">
        <v>599</v>
      </c>
      <c r="AW1" s="633" t="s">
        <v>600</v>
      </c>
      <c r="AX1" s="634" t="s">
        <v>601</v>
      </c>
      <c r="AY1" s="635"/>
      <c r="AZ1" s="635"/>
      <c r="BA1" s="635"/>
      <c r="BB1" s="635"/>
      <c r="BC1" s="635"/>
      <c r="BD1" s="635"/>
      <c r="BE1" s="635"/>
      <c r="BF1" s="635"/>
      <c r="BG1" s="635"/>
      <c r="BH1" s="635"/>
      <c r="BI1" s="635"/>
      <c r="BJ1" s="635"/>
      <c r="BK1" s="635"/>
      <c r="BL1" s="635"/>
      <c r="BM1" s="635"/>
      <c r="BN1" s="635"/>
      <c r="BO1" s="635"/>
      <c r="BP1" s="635"/>
      <c r="BQ1" s="635"/>
      <c r="BR1" s="636"/>
      <c r="BS1" s="309" t="s">
        <v>602</v>
      </c>
      <c r="BT1" s="637"/>
      <c r="BU1" s="637"/>
      <c r="BV1" s="637"/>
      <c r="BW1" s="638" t="s">
        <v>603</v>
      </c>
      <c r="BX1" s="639"/>
      <c r="BY1" s="639"/>
      <c r="BZ1" s="639"/>
      <c r="CA1" s="639"/>
      <c r="CB1" s="639"/>
      <c r="CC1" s="639"/>
      <c r="CD1" s="639"/>
      <c r="CE1" s="639"/>
      <c r="CF1" s="639"/>
      <c r="CG1" s="639"/>
      <c r="CH1" s="640"/>
    </row>
    <row r="2" spans="1:111" ht="8.25" customHeight="1">
      <c r="AU2" s="631"/>
      <c r="AV2" s="641"/>
      <c r="AW2" s="642"/>
      <c r="AX2" s="643" t="s">
        <v>604</v>
      </c>
      <c r="AY2" s="118"/>
      <c r="AZ2" s="118"/>
      <c r="BA2" s="118"/>
      <c r="BB2" s="118"/>
      <c r="BC2" s="118"/>
      <c r="BD2" s="118"/>
      <c r="BE2" s="118"/>
      <c r="BF2" s="118"/>
      <c r="BG2" s="118"/>
      <c r="BH2" s="118"/>
      <c r="BI2" s="118"/>
      <c r="BJ2" s="118" t="s">
        <v>605</v>
      </c>
      <c r="BK2" s="118"/>
      <c r="BL2" s="118"/>
      <c r="BM2" s="118"/>
      <c r="BN2" s="118"/>
      <c r="BO2" s="118"/>
      <c r="BP2" s="118"/>
      <c r="BQ2" s="118"/>
      <c r="BR2" s="644"/>
      <c r="BS2" s="637"/>
      <c r="BT2" s="637"/>
      <c r="BU2" s="637"/>
      <c r="BV2" s="637"/>
      <c r="BW2" s="645" t="s">
        <v>606</v>
      </c>
      <c r="BX2" s="287"/>
      <c r="BY2" s="287"/>
      <c r="BZ2" s="287"/>
      <c r="CA2" s="118" t="s">
        <v>607</v>
      </c>
      <c r="CB2" s="118"/>
      <c r="CC2" s="118"/>
      <c r="CD2" s="118"/>
      <c r="CE2" s="118"/>
      <c r="CF2" s="118"/>
      <c r="CG2" s="118"/>
      <c r="CH2" s="644"/>
    </row>
    <row r="3" spans="1:111" ht="25.05" customHeight="1">
      <c r="B3" s="408" t="s">
        <v>608</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356</v>
      </c>
      <c r="AY3" s="118"/>
      <c r="AZ3" s="118"/>
      <c r="BA3" s="118"/>
      <c r="BB3" s="118" t="s">
        <v>342</v>
      </c>
      <c r="BC3" s="118"/>
      <c r="BD3" s="118"/>
      <c r="BE3" s="118"/>
      <c r="BF3" s="118" t="s">
        <v>353</v>
      </c>
      <c r="BG3" s="118"/>
      <c r="BH3" s="118"/>
      <c r="BI3" s="118"/>
      <c r="BJ3" s="287" t="s">
        <v>356</v>
      </c>
      <c r="BK3" s="287"/>
      <c r="BL3" s="287"/>
      <c r="BM3" s="287" t="s">
        <v>342</v>
      </c>
      <c r="BN3" s="287"/>
      <c r="BO3" s="287"/>
      <c r="BP3" s="287" t="s">
        <v>353</v>
      </c>
      <c r="BQ3" s="287"/>
      <c r="BR3" s="648"/>
      <c r="BS3" s="309" t="s">
        <v>356</v>
      </c>
      <c r="BT3" s="309" t="s">
        <v>342</v>
      </c>
      <c r="BU3" s="309" t="s">
        <v>353</v>
      </c>
      <c r="BV3" s="309" t="s">
        <v>609</v>
      </c>
      <c r="BW3" s="643" t="s">
        <v>610</v>
      </c>
      <c r="BX3" s="118"/>
      <c r="BY3" s="118"/>
      <c r="BZ3" s="118"/>
      <c r="CA3" s="118" t="s">
        <v>342</v>
      </c>
      <c r="CB3" s="118"/>
      <c r="CC3" s="118"/>
      <c r="CD3" s="118"/>
      <c r="CE3" s="118" t="s">
        <v>353</v>
      </c>
      <c r="CF3" s="118"/>
      <c r="CG3" s="118"/>
      <c r="CH3" s="644"/>
    </row>
    <row r="4" spans="1:111" ht="18" customHeight="1">
      <c r="B4" s="266" t="s">
        <v>8</v>
      </c>
      <c r="C4" s="266"/>
      <c r="D4" s="604"/>
      <c r="E4" s="115" t="s">
        <v>292</v>
      </c>
      <c r="F4" s="116"/>
      <c r="G4" s="116"/>
      <c r="H4" s="116"/>
      <c r="I4" s="116"/>
      <c r="J4" s="117"/>
      <c r="K4" s="141" t="s">
        <v>9</v>
      </c>
      <c r="L4" s="287"/>
      <c r="M4" s="287"/>
      <c r="N4" s="288" t="s">
        <v>294</v>
      </c>
      <c r="O4" s="288"/>
      <c r="P4" s="288"/>
      <c r="Q4" s="288"/>
      <c r="R4" s="288"/>
      <c r="S4" s="288"/>
      <c r="T4" s="118" t="s">
        <v>374</v>
      </c>
      <c r="U4" s="118"/>
      <c r="V4" s="118"/>
      <c r="W4" s="118"/>
      <c r="X4" s="118"/>
      <c r="Y4" s="109" t="s">
        <v>310</v>
      </c>
      <c r="Z4" s="109"/>
      <c r="AA4" s="109"/>
      <c r="AB4" s="109"/>
      <c r="AC4" s="109"/>
      <c r="AD4" s="109"/>
      <c r="AE4" s="109"/>
      <c r="AF4" s="109"/>
      <c r="AG4" s="91" t="s">
        <v>375</v>
      </c>
      <c r="AH4" s="92"/>
      <c r="AI4" s="92"/>
      <c r="AJ4" s="93"/>
      <c r="AK4" s="606">
        <v>44861</v>
      </c>
      <c r="AL4" s="649"/>
      <c r="AM4" s="649"/>
      <c r="AN4" s="649"/>
      <c r="AO4" s="650"/>
      <c r="AQ4" s="651"/>
      <c r="AU4" s="631"/>
      <c r="AV4" s="641"/>
      <c r="AW4" s="642"/>
      <c r="AX4" s="652" t="s">
        <v>611</v>
      </c>
      <c r="AY4" s="653" t="s">
        <v>612</v>
      </c>
      <c r="AZ4" s="653" t="s">
        <v>613</v>
      </c>
      <c r="BA4" s="654" t="s">
        <v>614</v>
      </c>
      <c r="BB4" s="655" t="s">
        <v>611</v>
      </c>
      <c r="BC4" s="653" t="s">
        <v>612</v>
      </c>
      <c r="BD4" s="653" t="s">
        <v>613</v>
      </c>
      <c r="BE4" s="654" t="s">
        <v>614</v>
      </c>
      <c r="BF4" s="655" t="s">
        <v>611</v>
      </c>
      <c r="BG4" s="653" t="s">
        <v>612</v>
      </c>
      <c r="BH4" s="653" t="s">
        <v>613</v>
      </c>
      <c r="BI4" s="654" t="s">
        <v>614</v>
      </c>
      <c r="BJ4" s="655" t="s">
        <v>611</v>
      </c>
      <c r="BK4" s="653" t="s">
        <v>612</v>
      </c>
      <c r="BL4" s="654" t="s">
        <v>615</v>
      </c>
      <c r="BM4" s="655" t="s">
        <v>611</v>
      </c>
      <c r="BN4" s="653" t="s">
        <v>612</v>
      </c>
      <c r="BO4" s="654" t="s">
        <v>615</v>
      </c>
      <c r="BP4" s="655" t="s">
        <v>611</v>
      </c>
      <c r="BQ4" s="653" t="s">
        <v>612</v>
      </c>
      <c r="BR4" s="656" t="s">
        <v>615</v>
      </c>
      <c r="BS4" s="637"/>
      <c r="BT4" s="637"/>
      <c r="BU4" s="637"/>
      <c r="BV4" s="637"/>
      <c r="BW4" s="652" t="s">
        <v>611</v>
      </c>
      <c r="BX4" s="653" t="s">
        <v>612</v>
      </c>
      <c r="BY4" s="653" t="s">
        <v>613</v>
      </c>
      <c r="BZ4" s="654" t="s">
        <v>614</v>
      </c>
      <c r="CA4" s="655" t="s">
        <v>611</v>
      </c>
      <c r="CB4" s="653" t="s">
        <v>612</v>
      </c>
      <c r="CC4" s="653" t="s">
        <v>613</v>
      </c>
      <c r="CD4" s="654" t="s">
        <v>614</v>
      </c>
      <c r="CE4" s="655" t="s">
        <v>611</v>
      </c>
      <c r="CF4" s="653" t="s">
        <v>612</v>
      </c>
      <c r="CG4" s="653" t="s">
        <v>613</v>
      </c>
      <c r="CH4" s="656" t="s">
        <v>614</v>
      </c>
    </row>
    <row r="5" spans="1:111" ht="18" customHeight="1">
      <c r="B5" s="274" t="s">
        <v>0</v>
      </c>
      <c r="C5" s="274"/>
      <c r="D5" s="609"/>
      <c r="E5" s="119" t="s">
        <v>293</v>
      </c>
      <c r="F5" s="120"/>
      <c r="G5" s="120"/>
      <c r="H5" s="120"/>
      <c r="I5" s="120"/>
      <c r="J5" s="130"/>
      <c r="K5" s="413" t="s">
        <v>1</v>
      </c>
      <c r="L5" s="309"/>
      <c r="M5" s="309"/>
      <c r="N5" s="288" t="s">
        <v>295</v>
      </c>
      <c r="O5" s="288"/>
      <c r="P5" s="288"/>
      <c r="Q5" s="288"/>
      <c r="R5" s="288"/>
      <c r="S5" s="288"/>
      <c r="T5" s="118" t="s">
        <v>376</v>
      </c>
      <c r="U5" s="118"/>
      <c r="V5" s="118"/>
      <c r="W5" s="118"/>
      <c r="X5" s="118"/>
      <c r="Y5" s="109" t="s">
        <v>334</v>
      </c>
      <c r="Z5" s="109"/>
      <c r="AA5" s="109"/>
      <c r="AB5" s="109"/>
      <c r="AC5" s="109"/>
      <c r="AD5" s="109"/>
      <c r="AE5" s="109"/>
      <c r="AF5" s="109"/>
      <c r="AG5" s="578"/>
      <c r="AH5" s="611"/>
      <c r="AI5" s="611"/>
      <c r="AJ5" s="579"/>
      <c r="AK5" s="657"/>
      <c r="AL5" s="658"/>
      <c r="AM5" s="658"/>
      <c r="AN5" s="658"/>
      <c r="AO5" s="659"/>
      <c r="AQ5" s="651" t="s">
        <v>616</v>
      </c>
      <c r="AU5" s="631"/>
      <c r="AV5" s="660">
        <f>N7</f>
        <v>25</v>
      </c>
      <c r="AW5" s="661">
        <f>R7</f>
        <v>10.4</v>
      </c>
      <c r="AX5" s="662">
        <f>+Y32</f>
        <v>0</v>
      </c>
      <c r="AY5" s="662">
        <f>+Z32</f>
        <v>0</v>
      </c>
      <c r="AZ5" s="662">
        <f>+AA32</f>
        <v>0</v>
      </c>
      <c r="BA5" s="662">
        <f t="shared" ref="BA5" si="0">+AB32</f>
        <v>0</v>
      </c>
      <c r="BB5" s="662">
        <f>+AC32</f>
        <v>0</v>
      </c>
      <c r="BC5" s="662">
        <f t="shared" ref="BC5:BI5" si="1">+AD32</f>
        <v>0</v>
      </c>
      <c r="BD5" s="662">
        <f t="shared" si="1"/>
        <v>0</v>
      </c>
      <c r="BE5" s="662">
        <f t="shared" si="1"/>
        <v>0</v>
      </c>
      <c r="BF5" s="662">
        <f t="shared" si="1"/>
        <v>0</v>
      </c>
      <c r="BG5" s="662">
        <f t="shared" si="1"/>
        <v>0</v>
      </c>
      <c r="BH5" s="662">
        <f t="shared" si="1"/>
        <v>0</v>
      </c>
      <c r="BI5" s="662">
        <f t="shared" si="1"/>
        <v>1</v>
      </c>
      <c r="BJ5" s="662">
        <f>IF(Y35="",0,Y35)</f>
        <v>0</v>
      </c>
      <c r="BK5" s="662">
        <f>IF(Z35="",0,Z35)</f>
        <v>0</v>
      </c>
      <c r="BL5" s="662">
        <f>IF(AA35="",0,AA35)</f>
        <v>0</v>
      </c>
      <c r="BM5" s="662">
        <f>+AC35</f>
        <v>0</v>
      </c>
      <c r="BN5" s="662">
        <f t="shared" ref="BN5:BO5" si="2">+AD35</f>
        <v>0</v>
      </c>
      <c r="BO5" s="662">
        <f t="shared" si="2"/>
        <v>0</v>
      </c>
      <c r="BP5" s="662">
        <f>+AG35</f>
        <v>0</v>
      </c>
      <c r="BQ5" s="662">
        <f>+AH35</f>
        <v>0</v>
      </c>
      <c r="BR5" s="662">
        <f>+AI35</f>
        <v>1</v>
      </c>
      <c r="BS5" s="651" t="str">
        <f>+Y36</f>
        <v>Ⅰ</v>
      </c>
      <c r="BT5" s="651" t="str">
        <f>+AC36</f>
        <v>Ⅰ</v>
      </c>
      <c r="BU5" s="651" t="str">
        <f>+AG36</f>
        <v>Ⅱ</v>
      </c>
      <c r="BV5" s="651" t="str">
        <f>+Y37</f>
        <v>Ⅱ</v>
      </c>
      <c r="BW5" s="663" t="str">
        <f>IF(Y32&gt;0,R7,"")</f>
        <v/>
      </c>
      <c r="BX5" s="664" t="str">
        <f>IF(Z32&gt;0,"",IF(AA32&gt;0,R7,""))</f>
        <v/>
      </c>
      <c r="BY5" s="664" t="str">
        <f>IF(Y32+Z32&gt;0,"",IF(AA32&gt;0,R7,""))</f>
        <v/>
      </c>
      <c r="BZ5" s="664" t="str">
        <f>IF(Y32+Z32+AA32&gt;0,"",IF(AB32&gt;0,R7,""))</f>
        <v/>
      </c>
      <c r="CA5" s="665">
        <f t="shared" ref="CA5:CH5" si="3">+AC31</f>
        <v>0</v>
      </c>
      <c r="CB5" s="665">
        <f t="shared" si="3"/>
        <v>0</v>
      </c>
      <c r="CC5" s="665">
        <f t="shared" si="3"/>
        <v>0</v>
      </c>
      <c r="CD5" s="665">
        <f t="shared" si="3"/>
        <v>0</v>
      </c>
      <c r="CE5" s="665">
        <f t="shared" si="3"/>
        <v>0</v>
      </c>
      <c r="CF5" s="665">
        <f t="shared" si="3"/>
        <v>0</v>
      </c>
      <c r="CG5" s="665">
        <f t="shared" si="3"/>
        <v>0</v>
      </c>
      <c r="CH5" s="665">
        <f t="shared" si="3"/>
        <v>0.74</v>
      </c>
    </row>
    <row r="6" spans="1:111" ht="12" customHeight="1">
      <c r="B6" s="666" t="s">
        <v>617</v>
      </c>
      <c r="C6" s="667"/>
      <c r="D6" s="668"/>
      <c r="E6" s="669"/>
      <c r="F6" s="669"/>
      <c r="G6" s="669"/>
      <c r="H6" s="669"/>
      <c r="I6" s="669"/>
      <c r="J6" s="670"/>
      <c r="K6" s="671" t="s">
        <v>618</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1:111" ht="12" customHeight="1">
      <c r="B7" s="390"/>
      <c r="C7" s="674"/>
      <c r="D7" s="669"/>
      <c r="E7" s="669"/>
      <c r="F7" s="669"/>
      <c r="G7" s="669"/>
      <c r="H7" s="669"/>
      <c r="I7" s="669"/>
      <c r="J7" s="670"/>
      <c r="K7" s="675" t="s">
        <v>619</v>
      </c>
      <c r="L7" s="676"/>
      <c r="M7" s="677"/>
      <c r="N7" s="678">
        <v>25</v>
      </c>
      <c r="O7" s="679"/>
      <c r="P7" s="675" t="s">
        <v>620</v>
      </c>
      <c r="Q7" s="677"/>
      <c r="R7" s="680">
        <v>10.4</v>
      </c>
      <c r="S7" s="681"/>
      <c r="T7" s="682"/>
      <c r="U7" s="683" t="s">
        <v>621</v>
      </c>
      <c r="V7" s="684"/>
      <c r="W7" s="683" t="s">
        <v>622</v>
      </c>
      <c r="X7" s="684"/>
      <c r="Y7" s="677" t="s">
        <v>623</v>
      </c>
      <c r="Z7" s="685"/>
      <c r="AA7" s="685"/>
      <c r="AB7" s="685"/>
      <c r="AC7" s="683" t="s">
        <v>624</v>
      </c>
      <c r="AD7" s="686"/>
      <c r="AE7" s="686"/>
      <c r="AF7" s="686"/>
      <c r="AG7" s="686"/>
      <c r="AH7" s="686"/>
      <c r="AI7" s="686"/>
      <c r="AJ7" s="684"/>
      <c r="AK7" s="683" t="s">
        <v>625</v>
      </c>
      <c r="AL7" s="686"/>
      <c r="AM7" s="686"/>
      <c r="AN7" s="687"/>
      <c r="AO7" s="688"/>
      <c r="AP7" s="2"/>
      <c r="AW7" s="689"/>
    </row>
    <row r="8" spans="1:111" ht="12" customHeight="1">
      <c r="B8" s="390"/>
      <c r="C8" s="674"/>
      <c r="D8" s="669"/>
      <c r="E8" s="669"/>
      <c r="F8" s="669"/>
      <c r="G8" s="669"/>
      <c r="H8" s="669"/>
      <c r="I8" s="669"/>
      <c r="J8" s="670"/>
      <c r="K8" s="685" t="s">
        <v>626</v>
      </c>
      <c r="L8" s="685" t="s">
        <v>387</v>
      </c>
      <c r="M8" s="685"/>
      <c r="N8" s="685" t="s">
        <v>388</v>
      </c>
      <c r="O8" s="685"/>
      <c r="P8" s="685" t="s">
        <v>627</v>
      </c>
      <c r="Q8" s="685"/>
      <c r="R8" s="685" t="s">
        <v>499</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1:111" ht="12" customHeight="1">
      <c r="B9" s="390"/>
      <c r="C9" s="674"/>
      <c r="D9" s="669"/>
      <c r="E9" s="669"/>
      <c r="F9" s="669"/>
      <c r="G9" s="669"/>
      <c r="H9" s="669"/>
      <c r="I9" s="669"/>
      <c r="J9" s="670"/>
      <c r="K9" s="685"/>
      <c r="L9" s="685"/>
      <c r="M9" s="685"/>
      <c r="N9" s="685"/>
      <c r="O9" s="685"/>
      <c r="P9" s="685"/>
      <c r="Q9" s="685"/>
      <c r="R9" s="685"/>
      <c r="S9" s="685"/>
      <c r="T9" s="685"/>
      <c r="U9" s="690"/>
      <c r="V9" s="691"/>
      <c r="W9" s="690"/>
      <c r="X9" s="691"/>
      <c r="Y9" s="677" t="s">
        <v>628</v>
      </c>
      <c r="Z9" s="685"/>
      <c r="AA9" s="685"/>
      <c r="AB9" s="685"/>
      <c r="AC9" s="685" t="s">
        <v>629</v>
      </c>
      <c r="AD9" s="685"/>
      <c r="AE9" s="685"/>
      <c r="AF9" s="685"/>
      <c r="AG9" s="685" t="s">
        <v>630</v>
      </c>
      <c r="AH9" s="685"/>
      <c r="AI9" s="685"/>
      <c r="AJ9" s="685"/>
      <c r="AK9" s="690"/>
      <c r="AL9" s="695"/>
      <c r="AM9" s="695"/>
      <c r="AN9" s="696"/>
      <c r="AO9" s="697"/>
      <c r="AP9" s="2"/>
    </row>
    <row r="10" spans="1:111" ht="12" customHeight="1">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345</v>
      </c>
      <c r="Z10" s="699" t="s">
        <v>344</v>
      </c>
      <c r="AA10" s="699" t="s">
        <v>631</v>
      </c>
      <c r="AB10" s="699" t="s">
        <v>632</v>
      </c>
      <c r="AC10" s="699" t="s">
        <v>345</v>
      </c>
      <c r="AD10" s="699" t="s">
        <v>344</v>
      </c>
      <c r="AE10" s="699" t="s">
        <v>631</v>
      </c>
      <c r="AF10" s="699" t="s">
        <v>632</v>
      </c>
      <c r="AG10" s="699" t="s">
        <v>345</v>
      </c>
      <c r="AH10" s="699" t="s">
        <v>344</v>
      </c>
      <c r="AI10" s="699" t="s">
        <v>631</v>
      </c>
      <c r="AJ10" s="699" t="s">
        <v>632</v>
      </c>
      <c r="AK10" s="692"/>
      <c r="AL10" s="693"/>
      <c r="AM10" s="693"/>
      <c r="AN10" s="700"/>
      <c r="AO10" s="701"/>
      <c r="AP10" s="2"/>
    </row>
    <row r="11" spans="1:111" ht="12" customHeight="1">
      <c r="B11" s="390"/>
      <c r="C11" s="674"/>
      <c r="D11" s="669"/>
      <c r="E11" s="669"/>
      <c r="F11" s="669"/>
      <c r="G11" s="669"/>
      <c r="H11" s="669"/>
      <c r="I11" s="669"/>
      <c r="J11" s="670"/>
      <c r="K11" s="702">
        <v>1</v>
      </c>
      <c r="L11" s="703" t="s">
        <v>402</v>
      </c>
      <c r="M11" s="704"/>
      <c r="N11" s="703" t="s">
        <v>449</v>
      </c>
      <c r="O11" s="704"/>
      <c r="P11" s="703" t="s">
        <v>450</v>
      </c>
      <c r="Q11" s="704"/>
      <c r="R11" s="705" t="s">
        <v>450</v>
      </c>
      <c r="S11" s="705"/>
      <c r="T11" s="705"/>
      <c r="U11" s="703" t="s">
        <v>291</v>
      </c>
      <c r="V11" s="704"/>
      <c r="W11" s="703" t="s">
        <v>291</v>
      </c>
      <c r="X11" s="706"/>
      <c r="Y11" s="707"/>
      <c r="Z11" s="707"/>
      <c r="AA11" s="707"/>
      <c r="AB11" s="707"/>
      <c r="AC11" s="708"/>
      <c r="AD11" s="708"/>
      <c r="AE11" s="708"/>
      <c r="AF11" s="708"/>
      <c r="AG11" s="708"/>
      <c r="AH11" s="708"/>
      <c r="AI11" s="708"/>
      <c r="AJ11" s="708">
        <v>0.74</v>
      </c>
      <c r="AK11" s="709"/>
      <c r="AL11" s="710"/>
      <c r="AM11" s="710"/>
      <c r="AN11" s="711"/>
      <c r="AO11" s="712"/>
      <c r="AP11" s="2"/>
      <c r="AQ11" s="713">
        <f>IF(P11="外力",1,IF(P11="材質劣化",2,IF(P11="漏水",3,4)))</f>
        <v>3</v>
      </c>
    </row>
    <row r="12" spans="1:111" ht="12" customHeight="1">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4">IF(P12="外力",1,IF(P12="材質劣化",2,IF(P12="漏水",3,4)))</f>
        <v>4</v>
      </c>
    </row>
    <row r="13" spans="1:111" s="630" customFormat="1" ht="12" customHeight="1">
      <c r="A13" s="2"/>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4"/>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30" customFormat="1" ht="12" customHeight="1">
      <c r="A14" s="2"/>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30" customFormat="1" ht="12" customHeight="1">
      <c r="A15" s="2"/>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30" customFormat="1" ht="12" customHeight="1">
      <c r="A16" s="2"/>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30" customFormat="1" ht="12" customHeight="1">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633</v>
      </c>
      <c r="L31" s="685" t="s">
        <v>634</v>
      </c>
      <c r="M31" s="685"/>
      <c r="N31" s="685"/>
      <c r="O31" s="685"/>
      <c r="P31" s="685"/>
      <c r="Q31" s="685"/>
      <c r="R31" s="685"/>
      <c r="S31" s="685"/>
      <c r="T31" s="685"/>
      <c r="U31" s="685"/>
      <c r="V31" s="685"/>
      <c r="W31" s="685"/>
      <c r="X31" s="685"/>
      <c r="Y31" s="675" t="s">
        <v>635</v>
      </c>
      <c r="Z31" s="676"/>
      <c r="AA31" s="676"/>
      <c r="AB31" s="677"/>
      <c r="AC31" s="714">
        <f t="shared" ref="AC31:AJ31" si="5">SUM(AC11:AC30)</f>
        <v>0</v>
      </c>
      <c r="AD31" s="714">
        <f t="shared" si="5"/>
        <v>0</v>
      </c>
      <c r="AE31" s="714">
        <f t="shared" si="5"/>
        <v>0</v>
      </c>
      <c r="AF31" s="714">
        <f t="shared" si="5"/>
        <v>0</v>
      </c>
      <c r="AG31" s="714">
        <f t="shared" si="5"/>
        <v>0</v>
      </c>
      <c r="AH31" s="714">
        <f t="shared" si="5"/>
        <v>0</v>
      </c>
      <c r="AI31" s="714">
        <f t="shared" si="5"/>
        <v>0</v>
      </c>
      <c r="AJ31" s="714">
        <f t="shared" si="5"/>
        <v>0.74</v>
      </c>
      <c r="AK31" s="675" t="s">
        <v>636</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637</v>
      </c>
      <c r="M32" s="685"/>
      <c r="N32" s="685"/>
      <c r="O32" s="685" t="s">
        <v>638</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0</v>
      </c>
      <c r="AE32" s="715">
        <f t="shared" si="6"/>
        <v>0</v>
      </c>
      <c r="AF32" s="715">
        <f t="shared" si="6"/>
        <v>0</v>
      </c>
      <c r="AG32" s="715">
        <f t="shared" si="6"/>
        <v>0</v>
      </c>
      <c r="AH32" s="715">
        <f t="shared" si="6"/>
        <v>0</v>
      </c>
      <c r="AI32" s="715">
        <f t="shared" si="6"/>
        <v>0</v>
      </c>
      <c r="AJ32" s="715">
        <f t="shared" si="6"/>
        <v>1</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c r="A33" s="2"/>
      <c r="B33" s="390"/>
      <c r="C33" s="674"/>
      <c r="D33" s="669"/>
      <c r="E33" s="669"/>
      <c r="F33" s="669"/>
      <c r="G33" s="669"/>
      <c r="H33" s="669"/>
      <c r="I33" s="669"/>
      <c r="J33" s="670"/>
      <c r="K33" s="685"/>
      <c r="L33" s="685"/>
      <c r="M33" s="685"/>
      <c r="N33" s="685"/>
      <c r="O33" s="685" t="s">
        <v>639</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Ⅰ</v>
      </c>
      <c r="AD33" s="720"/>
      <c r="AE33" s="720"/>
      <c r="AF33" s="721"/>
      <c r="AG33" s="719" t="str">
        <f>IF(AG32&gt;0,"Ⅳ",IF(AH32&gt;0,"Ⅲ",IF(AI32&gt;0,"Ⅱa",IF(AJ32&gt;0,"Ⅱb","Ⅰ"))))</f>
        <v>Ⅱb</v>
      </c>
      <c r="AH33" s="720"/>
      <c r="AI33" s="720"/>
      <c r="AJ33" s="721"/>
      <c r="AK33" s="722"/>
      <c r="AL33" s="723"/>
      <c r="AM33" s="723"/>
      <c r="AN33" s="723"/>
      <c r="AO33" s="724"/>
      <c r="AP33" s="2"/>
      <c r="AQ33" s="31" t="s">
        <v>611</v>
      </c>
      <c r="AR33" s="31" t="s">
        <v>612</v>
      </c>
      <c r="AS33" s="287" t="s">
        <v>615</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c r="A34" s="2"/>
      <c r="B34" s="390"/>
      <c r="C34" s="674"/>
      <c r="D34" s="669"/>
      <c r="E34" s="669"/>
      <c r="F34" s="669"/>
      <c r="G34" s="669"/>
      <c r="H34" s="669"/>
      <c r="I34" s="669"/>
      <c r="J34" s="670"/>
      <c r="K34" s="685"/>
      <c r="L34" s="685" t="s">
        <v>640</v>
      </c>
      <c r="M34" s="685"/>
      <c r="N34" s="685"/>
      <c r="O34" s="685" t="s">
        <v>641</v>
      </c>
      <c r="P34" s="685"/>
      <c r="Q34" s="685"/>
      <c r="R34" s="685"/>
      <c r="S34" s="685"/>
      <c r="T34" s="685"/>
      <c r="U34" s="685"/>
      <c r="V34" s="685"/>
      <c r="W34" s="685"/>
      <c r="X34" s="685"/>
      <c r="Y34" s="445" t="s">
        <v>345</v>
      </c>
      <c r="Z34" s="445" t="s">
        <v>344</v>
      </c>
      <c r="AA34" s="725" t="s">
        <v>343</v>
      </c>
      <c r="AB34" s="725"/>
      <c r="AC34" s="445" t="s">
        <v>345</v>
      </c>
      <c r="AD34" s="445" t="s">
        <v>344</v>
      </c>
      <c r="AE34" s="725" t="s">
        <v>343</v>
      </c>
      <c r="AF34" s="725"/>
      <c r="AG34" s="445" t="s">
        <v>345</v>
      </c>
      <c r="AH34" s="445" t="s">
        <v>344</v>
      </c>
      <c r="AI34" s="725" t="s">
        <v>343</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c r="A35" s="2"/>
      <c r="B35" s="390"/>
      <c r="C35" s="674"/>
      <c r="D35" s="669"/>
      <c r="E35" s="669"/>
      <c r="F35" s="669"/>
      <c r="G35" s="669"/>
      <c r="H35" s="669"/>
      <c r="I35" s="669"/>
      <c r="J35" s="670"/>
      <c r="K35" s="685"/>
      <c r="L35" s="685"/>
      <c r="M35" s="685"/>
      <c r="N35" s="685"/>
      <c r="O35" s="685" t="s">
        <v>642</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0</v>
      </c>
      <c r="AE35" s="719">
        <f>AE32+AF32</f>
        <v>0</v>
      </c>
      <c r="AF35" s="721"/>
      <c r="AG35" s="715">
        <f>AG32</f>
        <v>0</v>
      </c>
      <c r="AH35" s="715">
        <f>AH32</f>
        <v>0</v>
      </c>
      <c r="AI35" s="719">
        <f>AI32+AJ32</f>
        <v>1</v>
      </c>
      <c r="AJ35" s="721"/>
      <c r="AK35" s="722"/>
      <c r="AL35" s="723"/>
      <c r="AM35" s="723"/>
      <c r="AN35" s="723"/>
      <c r="AO35" s="724"/>
      <c r="AP35" s="2"/>
      <c r="AQ35" s="662">
        <f>+Y32+AC35+AG35</f>
        <v>0</v>
      </c>
      <c r="AR35" s="662">
        <f>+Z32+AD35+AH35</f>
        <v>0</v>
      </c>
      <c r="AS35" s="728">
        <f>+AS34+AE35+AI35</f>
        <v>1</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c r="A36" s="2"/>
      <c r="B36" s="390"/>
      <c r="C36" s="674"/>
      <c r="D36" s="669"/>
      <c r="E36" s="669"/>
      <c r="F36" s="669"/>
      <c r="G36" s="669"/>
      <c r="H36" s="669"/>
      <c r="I36" s="669"/>
      <c r="J36" s="670"/>
      <c r="K36" s="685"/>
      <c r="L36" s="685"/>
      <c r="M36" s="685"/>
      <c r="N36" s="685"/>
      <c r="O36" s="685" t="s">
        <v>643</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Ⅰ</v>
      </c>
      <c r="AD36" s="720"/>
      <c r="AE36" s="720"/>
      <c r="AF36" s="721"/>
      <c r="AG36" s="719" t="str">
        <f>IF(AG35&gt;=1,"Ⅳ",IF(AH35&gt;=1,"Ⅲ",IF(AI35&gt;=1,"Ⅱ","Ⅰ")))</f>
        <v>Ⅱ</v>
      </c>
      <c r="AH36" s="720"/>
      <c r="AI36" s="720"/>
      <c r="AJ36" s="721"/>
      <c r="AK36" s="722"/>
      <c r="AL36" s="723"/>
      <c r="AM36" s="723"/>
      <c r="AN36" s="723"/>
      <c r="AO36" s="724"/>
      <c r="AP36" s="2"/>
      <c r="AQ36" s="730" t="str">
        <f>IF(AQ35&gt;0,"Ⅳ",IF(AR35&gt;0,"Ⅲ",IF(AS35&gt;0,"Ⅱ","Ⅰ")))</f>
        <v>Ⅱ</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30" customFormat="1" ht="12" customHeight="1">
      <c r="A37" s="2"/>
      <c r="B37" s="390"/>
      <c r="C37" s="674"/>
      <c r="D37" s="669"/>
      <c r="E37" s="669"/>
      <c r="F37" s="669"/>
      <c r="G37" s="669"/>
      <c r="H37" s="669"/>
      <c r="I37" s="669"/>
      <c r="J37" s="670"/>
      <c r="K37" s="685"/>
      <c r="L37" s="685"/>
      <c r="M37" s="685"/>
      <c r="N37" s="685"/>
      <c r="O37" s="685" t="s">
        <v>644</v>
      </c>
      <c r="P37" s="685"/>
      <c r="Q37" s="685"/>
      <c r="R37" s="685"/>
      <c r="S37" s="685"/>
      <c r="T37" s="685"/>
      <c r="U37" s="685"/>
      <c r="V37" s="685"/>
      <c r="W37" s="685"/>
      <c r="X37" s="685"/>
      <c r="Y37" s="719" t="str">
        <f>IF(COUNTIF(Y36:AJ36,"Ⅳ")&gt;0,"Ⅳ",IF(COUNTIF(Y36:AJ36,"Ⅲ")&gt;0,"Ⅲ",IF(COUNTIF(Y36:AJ36,"Ⅱ")&gt;0,"Ⅱ","Ⅰ")))</f>
        <v>Ⅱ</v>
      </c>
      <c r="Z37" s="720"/>
      <c r="AA37" s="720"/>
      <c r="AB37" s="720"/>
      <c r="AC37" s="720"/>
      <c r="AD37" s="720"/>
      <c r="AE37" s="720"/>
      <c r="AF37" s="720"/>
      <c r="AG37" s="720"/>
      <c r="AH37" s="720"/>
      <c r="AI37" s="720"/>
      <c r="AJ37" s="721"/>
      <c r="AK37" s="731"/>
      <c r="AL37" s="732"/>
      <c r="AM37" s="732"/>
      <c r="AN37" s="732"/>
      <c r="AO37" s="733"/>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30" customFormat="1" ht="14.25" customHeight="1">
      <c r="A38" s="2"/>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30" customFormat="1" ht="14.25" customHeight="1">
      <c r="A39" s="2"/>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30" customFormat="1" ht="12" customHeight="1">
      <c r="A40" s="2"/>
      <c r="B40" s="390"/>
      <c r="C40" s="674"/>
      <c r="D40" s="669"/>
      <c r="E40" s="669"/>
      <c r="F40" s="669"/>
      <c r="G40" s="669"/>
      <c r="H40" s="669"/>
      <c r="I40" s="669"/>
      <c r="J40" s="670"/>
      <c r="K40" s="735" t="s">
        <v>645</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30" customFormat="1" ht="12" customHeight="1">
      <c r="A41" s="2"/>
      <c r="B41" s="390"/>
      <c r="C41" s="674"/>
      <c r="D41" s="669"/>
      <c r="E41" s="669"/>
      <c r="F41" s="669"/>
      <c r="G41" s="669"/>
      <c r="H41" s="669"/>
      <c r="I41" s="669"/>
      <c r="J41" s="670"/>
      <c r="K41" s="736" t="s">
        <v>646</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30" customFormat="1" ht="12" customHeight="1">
      <c r="A42" s="2"/>
      <c r="B42" s="390"/>
      <c r="C42" s="674"/>
      <c r="D42" s="669"/>
      <c r="E42" s="669"/>
      <c r="F42" s="669"/>
      <c r="G42" s="669"/>
      <c r="H42" s="669"/>
      <c r="I42" s="669"/>
      <c r="J42" s="670"/>
      <c r="K42" s="737" t="s">
        <v>647</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30" customFormat="1" ht="12" customHeight="1">
      <c r="A43" s="2"/>
      <c r="B43" s="390"/>
      <c r="C43" s="674"/>
      <c r="D43" s="669"/>
      <c r="E43" s="669"/>
      <c r="F43" s="669"/>
      <c r="G43" s="669"/>
      <c r="H43" s="669"/>
      <c r="I43" s="669"/>
      <c r="J43" s="670"/>
      <c r="K43" s="737" t="s">
        <v>648</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30" customFormat="1" ht="12" customHeight="1">
      <c r="A44" s="2"/>
      <c r="B44" s="390"/>
      <c r="C44" s="674"/>
      <c r="D44" s="669"/>
      <c r="E44" s="669"/>
      <c r="F44" s="669"/>
      <c r="G44" s="669"/>
      <c r="H44" s="669"/>
      <c r="I44" s="669"/>
      <c r="J44" s="670"/>
      <c r="K44" s="740" t="s">
        <v>649</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c r="B46" s="2" t="s">
        <v>650</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c r="B47" s="2" t="s">
        <v>651</v>
      </c>
    </row>
    <row r="48" spans="1:111" ht="12" customHeight="1">
      <c r="B48" s="2" t="s">
        <v>652</v>
      </c>
    </row>
    <row r="49" spans="2:2" ht="12" customHeight="1">
      <c r="B49" s="2" t="s">
        <v>653</v>
      </c>
    </row>
    <row r="50" spans="2:2" ht="12" customHeight="1">
      <c r="B50" s="2" t="s">
        <v>654</v>
      </c>
    </row>
    <row r="51" spans="2:2" ht="12" customHeight="1">
      <c r="B51" s="2" t="s">
        <v>655</v>
      </c>
    </row>
    <row r="52" spans="2:2">
      <c r="B52" s="2" t="s">
        <v>656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38" priority="4">
      <formula>$AQ11=2</formula>
    </cfRule>
  </conditionalFormatting>
  <conditionalFormatting sqref="Y11:AF30">
    <cfRule type="expression" dxfId="37" priority="3">
      <formula>$AQ11=3</formula>
    </cfRule>
  </conditionalFormatting>
  <conditionalFormatting sqref="Y11:AJ30">
    <cfRule type="expression" dxfId="36" priority="1">
      <formula>$AQ11=4</formula>
    </cfRule>
  </conditionalFormatting>
  <conditionalFormatting sqref="AC11:AJ30">
    <cfRule type="expression" dxfId="35" priority="2">
      <formula>$AQ11=1</formula>
    </cfRule>
  </conditionalFormatting>
  <dataValidations count="2">
    <dataValidation type="list" allowBlank="1" showInputMessage="1" showErrorMessage="1" sqref="N11:O30 R11:T30" xr:uid="{F24ADAEA-8E07-47F3-B106-FAC7EA2BC399}">
      <formula1>INDIRECT(L11)</formula1>
    </dataValidation>
    <dataValidation type="list" allowBlank="1" showInputMessage="1" showErrorMessage="1" sqref="Y11:AB30" xr:uid="{FDAF6D5E-7A91-4C53-BCC9-6AACF4CA7F85}">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F8693-240D-41E6-BD56-D1374D70F251}">
  <dimension ref="A1:DG52"/>
  <sheetViews>
    <sheetView showGridLines="0" showZeros="0" view="pageBreakPreview" zoomScale="90" zoomScaleNormal="100" zoomScaleSheetLayoutView="90" workbookViewId="0">
      <selection activeCell="AY29" sqref="AY29"/>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1:111">
      <c r="AU1" s="631" t="s">
        <v>598</v>
      </c>
      <c r="AV1" s="632" t="s">
        <v>599</v>
      </c>
      <c r="AW1" s="633" t="s">
        <v>600</v>
      </c>
      <c r="AX1" s="634" t="s">
        <v>601</v>
      </c>
      <c r="AY1" s="635"/>
      <c r="AZ1" s="635"/>
      <c r="BA1" s="635"/>
      <c r="BB1" s="635"/>
      <c r="BC1" s="635"/>
      <c r="BD1" s="635"/>
      <c r="BE1" s="635"/>
      <c r="BF1" s="635"/>
      <c r="BG1" s="635"/>
      <c r="BH1" s="635"/>
      <c r="BI1" s="635"/>
      <c r="BJ1" s="635"/>
      <c r="BK1" s="635"/>
      <c r="BL1" s="635"/>
      <c r="BM1" s="635"/>
      <c r="BN1" s="635"/>
      <c r="BO1" s="635"/>
      <c r="BP1" s="635"/>
      <c r="BQ1" s="635"/>
      <c r="BR1" s="636"/>
      <c r="BS1" s="309" t="s">
        <v>602</v>
      </c>
      <c r="BT1" s="637"/>
      <c r="BU1" s="637"/>
      <c r="BV1" s="637"/>
      <c r="BW1" s="638" t="s">
        <v>603</v>
      </c>
      <c r="BX1" s="639"/>
      <c r="BY1" s="639"/>
      <c r="BZ1" s="639"/>
      <c r="CA1" s="639"/>
      <c r="CB1" s="639"/>
      <c r="CC1" s="639"/>
      <c r="CD1" s="639"/>
      <c r="CE1" s="639"/>
      <c r="CF1" s="639"/>
      <c r="CG1" s="639"/>
      <c r="CH1" s="640"/>
    </row>
    <row r="2" spans="1:111" ht="8.25" customHeight="1">
      <c r="AU2" s="631"/>
      <c r="AV2" s="641"/>
      <c r="AW2" s="642"/>
      <c r="AX2" s="643" t="s">
        <v>604</v>
      </c>
      <c r="AY2" s="118"/>
      <c r="AZ2" s="118"/>
      <c r="BA2" s="118"/>
      <c r="BB2" s="118"/>
      <c r="BC2" s="118"/>
      <c r="BD2" s="118"/>
      <c r="BE2" s="118"/>
      <c r="BF2" s="118"/>
      <c r="BG2" s="118"/>
      <c r="BH2" s="118"/>
      <c r="BI2" s="118"/>
      <c r="BJ2" s="118" t="s">
        <v>605</v>
      </c>
      <c r="BK2" s="118"/>
      <c r="BL2" s="118"/>
      <c r="BM2" s="118"/>
      <c r="BN2" s="118"/>
      <c r="BO2" s="118"/>
      <c r="BP2" s="118"/>
      <c r="BQ2" s="118"/>
      <c r="BR2" s="644"/>
      <c r="BS2" s="637"/>
      <c r="BT2" s="637"/>
      <c r="BU2" s="637"/>
      <c r="BV2" s="637"/>
      <c r="BW2" s="645" t="s">
        <v>606</v>
      </c>
      <c r="BX2" s="287"/>
      <c r="BY2" s="287"/>
      <c r="BZ2" s="287"/>
      <c r="CA2" s="118" t="s">
        <v>607</v>
      </c>
      <c r="CB2" s="118"/>
      <c r="CC2" s="118"/>
      <c r="CD2" s="118"/>
      <c r="CE2" s="118"/>
      <c r="CF2" s="118"/>
      <c r="CG2" s="118"/>
      <c r="CH2" s="644"/>
    </row>
    <row r="3" spans="1:111" ht="25.05" customHeight="1">
      <c r="B3" s="408" t="s">
        <v>608</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356</v>
      </c>
      <c r="AY3" s="118"/>
      <c r="AZ3" s="118"/>
      <c r="BA3" s="118"/>
      <c r="BB3" s="118" t="s">
        <v>342</v>
      </c>
      <c r="BC3" s="118"/>
      <c r="BD3" s="118"/>
      <c r="BE3" s="118"/>
      <c r="BF3" s="118" t="s">
        <v>353</v>
      </c>
      <c r="BG3" s="118"/>
      <c r="BH3" s="118"/>
      <c r="BI3" s="118"/>
      <c r="BJ3" s="287" t="s">
        <v>356</v>
      </c>
      <c r="BK3" s="287"/>
      <c r="BL3" s="287"/>
      <c r="BM3" s="287" t="s">
        <v>342</v>
      </c>
      <c r="BN3" s="287"/>
      <c r="BO3" s="287"/>
      <c r="BP3" s="287" t="s">
        <v>353</v>
      </c>
      <c r="BQ3" s="287"/>
      <c r="BR3" s="648"/>
      <c r="BS3" s="309" t="s">
        <v>356</v>
      </c>
      <c r="BT3" s="309" t="s">
        <v>342</v>
      </c>
      <c r="BU3" s="309" t="s">
        <v>353</v>
      </c>
      <c r="BV3" s="309" t="s">
        <v>609</v>
      </c>
      <c r="BW3" s="643" t="s">
        <v>610</v>
      </c>
      <c r="BX3" s="118"/>
      <c r="BY3" s="118"/>
      <c r="BZ3" s="118"/>
      <c r="CA3" s="118" t="s">
        <v>342</v>
      </c>
      <c r="CB3" s="118"/>
      <c r="CC3" s="118"/>
      <c r="CD3" s="118"/>
      <c r="CE3" s="118" t="s">
        <v>353</v>
      </c>
      <c r="CF3" s="118"/>
      <c r="CG3" s="118"/>
      <c r="CH3" s="644"/>
    </row>
    <row r="4" spans="1:111" ht="18" customHeight="1">
      <c r="B4" s="266" t="s">
        <v>8</v>
      </c>
      <c r="C4" s="266"/>
      <c r="D4" s="604"/>
      <c r="E4" s="115" t="s">
        <v>292</v>
      </c>
      <c r="F4" s="116"/>
      <c r="G4" s="116"/>
      <c r="H4" s="116"/>
      <c r="I4" s="116"/>
      <c r="J4" s="117"/>
      <c r="K4" s="141" t="s">
        <v>9</v>
      </c>
      <c r="L4" s="287"/>
      <c r="M4" s="287"/>
      <c r="N4" s="288" t="s">
        <v>294</v>
      </c>
      <c r="O4" s="288"/>
      <c r="P4" s="288"/>
      <c r="Q4" s="288"/>
      <c r="R4" s="288"/>
      <c r="S4" s="288"/>
      <c r="T4" s="118" t="s">
        <v>374</v>
      </c>
      <c r="U4" s="118"/>
      <c r="V4" s="118"/>
      <c r="W4" s="118"/>
      <c r="X4" s="118"/>
      <c r="Y4" s="109" t="s">
        <v>310</v>
      </c>
      <c r="Z4" s="109"/>
      <c r="AA4" s="109"/>
      <c r="AB4" s="109"/>
      <c r="AC4" s="109"/>
      <c r="AD4" s="109"/>
      <c r="AE4" s="109"/>
      <c r="AF4" s="109"/>
      <c r="AG4" s="91" t="s">
        <v>375</v>
      </c>
      <c r="AH4" s="92"/>
      <c r="AI4" s="92"/>
      <c r="AJ4" s="93"/>
      <c r="AK4" s="606">
        <v>44861</v>
      </c>
      <c r="AL4" s="649"/>
      <c r="AM4" s="649"/>
      <c r="AN4" s="649"/>
      <c r="AO4" s="650"/>
      <c r="AQ4" s="651"/>
      <c r="AU4" s="631"/>
      <c r="AV4" s="641"/>
      <c r="AW4" s="642"/>
      <c r="AX4" s="652" t="s">
        <v>611</v>
      </c>
      <c r="AY4" s="653" t="s">
        <v>612</v>
      </c>
      <c r="AZ4" s="653" t="s">
        <v>613</v>
      </c>
      <c r="BA4" s="654" t="s">
        <v>614</v>
      </c>
      <c r="BB4" s="655" t="s">
        <v>611</v>
      </c>
      <c r="BC4" s="653" t="s">
        <v>612</v>
      </c>
      <c r="BD4" s="653" t="s">
        <v>613</v>
      </c>
      <c r="BE4" s="654" t="s">
        <v>614</v>
      </c>
      <c r="BF4" s="655" t="s">
        <v>611</v>
      </c>
      <c r="BG4" s="653" t="s">
        <v>612</v>
      </c>
      <c r="BH4" s="653" t="s">
        <v>613</v>
      </c>
      <c r="BI4" s="654" t="s">
        <v>614</v>
      </c>
      <c r="BJ4" s="655" t="s">
        <v>611</v>
      </c>
      <c r="BK4" s="653" t="s">
        <v>612</v>
      </c>
      <c r="BL4" s="654" t="s">
        <v>615</v>
      </c>
      <c r="BM4" s="655" t="s">
        <v>611</v>
      </c>
      <c r="BN4" s="653" t="s">
        <v>612</v>
      </c>
      <c r="BO4" s="654" t="s">
        <v>615</v>
      </c>
      <c r="BP4" s="655" t="s">
        <v>611</v>
      </c>
      <c r="BQ4" s="653" t="s">
        <v>612</v>
      </c>
      <c r="BR4" s="656" t="s">
        <v>615</v>
      </c>
      <c r="BS4" s="637"/>
      <c r="BT4" s="637"/>
      <c r="BU4" s="637"/>
      <c r="BV4" s="637"/>
      <c r="BW4" s="652" t="s">
        <v>611</v>
      </c>
      <c r="BX4" s="653" t="s">
        <v>612</v>
      </c>
      <c r="BY4" s="653" t="s">
        <v>613</v>
      </c>
      <c r="BZ4" s="654" t="s">
        <v>614</v>
      </c>
      <c r="CA4" s="655" t="s">
        <v>611</v>
      </c>
      <c r="CB4" s="653" t="s">
        <v>612</v>
      </c>
      <c r="CC4" s="653" t="s">
        <v>613</v>
      </c>
      <c r="CD4" s="654" t="s">
        <v>614</v>
      </c>
      <c r="CE4" s="655" t="s">
        <v>611</v>
      </c>
      <c r="CF4" s="653" t="s">
        <v>612</v>
      </c>
      <c r="CG4" s="653" t="s">
        <v>613</v>
      </c>
      <c r="CH4" s="656" t="s">
        <v>614</v>
      </c>
    </row>
    <row r="5" spans="1:111" ht="18" customHeight="1">
      <c r="B5" s="274" t="s">
        <v>0</v>
      </c>
      <c r="C5" s="274"/>
      <c r="D5" s="609"/>
      <c r="E5" s="119" t="s">
        <v>293</v>
      </c>
      <c r="F5" s="120"/>
      <c r="G5" s="120"/>
      <c r="H5" s="120"/>
      <c r="I5" s="120"/>
      <c r="J5" s="130"/>
      <c r="K5" s="413" t="s">
        <v>1</v>
      </c>
      <c r="L5" s="309"/>
      <c r="M5" s="309"/>
      <c r="N5" s="288" t="s">
        <v>295</v>
      </c>
      <c r="O5" s="288"/>
      <c r="P5" s="288"/>
      <c r="Q5" s="288"/>
      <c r="R5" s="288"/>
      <c r="S5" s="288"/>
      <c r="T5" s="118" t="s">
        <v>376</v>
      </c>
      <c r="U5" s="118"/>
      <c r="V5" s="118"/>
      <c r="W5" s="118"/>
      <c r="X5" s="118"/>
      <c r="Y5" s="109" t="s">
        <v>334</v>
      </c>
      <c r="Z5" s="109"/>
      <c r="AA5" s="109"/>
      <c r="AB5" s="109"/>
      <c r="AC5" s="109"/>
      <c r="AD5" s="109"/>
      <c r="AE5" s="109"/>
      <c r="AF5" s="109"/>
      <c r="AG5" s="578"/>
      <c r="AH5" s="611"/>
      <c r="AI5" s="611"/>
      <c r="AJ5" s="579"/>
      <c r="AK5" s="657"/>
      <c r="AL5" s="658"/>
      <c r="AM5" s="658"/>
      <c r="AN5" s="658"/>
      <c r="AO5" s="659"/>
      <c r="AQ5" s="651" t="s">
        <v>616</v>
      </c>
      <c r="AU5" s="631"/>
      <c r="AV5" s="660">
        <f>N7</f>
        <v>26</v>
      </c>
      <c r="AW5" s="661">
        <f>R7</f>
        <v>10.4</v>
      </c>
      <c r="AX5" s="662">
        <f>+Y32</f>
        <v>0</v>
      </c>
      <c r="AY5" s="662">
        <f>+Z32</f>
        <v>0</v>
      </c>
      <c r="AZ5" s="662">
        <f>+AA32</f>
        <v>0</v>
      </c>
      <c r="BA5" s="662">
        <f t="shared" ref="BA5" si="0">+AB32</f>
        <v>0</v>
      </c>
      <c r="BB5" s="662">
        <f>+AC32</f>
        <v>0</v>
      </c>
      <c r="BC5" s="662">
        <f t="shared" ref="BC5:BI5" si="1">+AD32</f>
        <v>0</v>
      </c>
      <c r="BD5" s="662">
        <f t="shared" si="1"/>
        <v>0</v>
      </c>
      <c r="BE5" s="662">
        <f t="shared" si="1"/>
        <v>1</v>
      </c>
      <c r="BF5" s="662">
        <f t="shared" si="1"/>
        <v>0</v>
      </c>
      <c r="BG5" s="662">
        <f t="shared" si="1"/>
        <v>0</v>
      </c>
      <c r="BH5" s="662">
        <f t="shared" si="1"/>
        <v>0</v>
      </c>
      <c r="BI5" s="662">
        <f t="shared" si="1"/>
        <v>0</v>
      </c>
      <c r="BJ5" s="662">
        <f>IF(Y35="",0,Y35)</f>
        <v>0</v>
      </c>
      <c r="BK5" s="662">
        <f>IF(Z35="",0,Z35)</f>
        <v>0</v>
      </c>
      <c r="BL5" s="662">
        <f>IF(AA35="",0,AA35)</f>
        <v>0</v>
      </c>
      <c r="BM5" s="662">
        <f>+AC35</f>
        <v>0</v>
      </c>
      <c r="BN5" s="662">
        <f t="shared" ref="BN5:BO5" si="2">+AD35</f>
        <v>0</v>
      </c>
      <c r="BO5" s="662">
        <f t="shared" si="2"/>
        <v>1</v>
      </c>
      <c r="BP5" s="662">
        <f>+AG35</f>
        <v>0</v>
      </c>
      <c r="BQ5" s="662">
        <f>+AH35</f>
        <v>0</v>
      </c>
      <c r="BR5" s="662">
        <f>+AI35</f>
        <v>0</v>
      </c>
      <c r="BS5" s="651" t="str">
        <f>+Y36</f>
        <v>Ⅰ</v>
      </c>
      <c r="BT5" s="651" t="str">
        <f>+AC36</f>
        <v>Ⅱ</v>
      </c>
      <c r="BU5" s="651" t="str">
        <f>+AG36</f>
        <v>Ⅰ</v>
      </c>
      <c r="BV5" s="651" t="str">
        <f>+Y37</f>
        <v>Ⅱ</v>
      </c>
      <c r="BW5" s="663" t="str">
        <f>IF(Y32&gt;0,R7,"")</f>
        <v/>
      </c>
      <c r="BX5" s="664" t="str">
        <f>IF(Z32&gt;0,"",IF(AA32&gt;0,R7,""))</f>
        <v/>
      </c>
      <c r="BY5" s="664" t="str">
        <f>IF(Y32+Z32&gt;0,"",IF(AA32&gt;0,R7,""))</f>
        <v/>
      </c>
      <c r="BZ5" s="664" t="str">
        <f>IF(Y32+Z32+AA32&gt;0,"",IF(AB32&gt;0,R7,""))</f>
        <v/>
      </c>
      <c r="CA5" s="665">
        <f t="shared" ref="CA5:CH5" si="3">+AC31</f>
        <v>0</v>
      </c>
      <c r="CB5" s="665">
        <f t="shared" si="3"/>
        <v>0</v>
      </c>
      <c r="CC5" s="665">
        <f t="shared" si="3"/>
        <v>0</v>
      </c>
      <c r="CD5" s="665">
        <f t="shared" si="3"/>
        <v>2.4500000000000002</v>
      </c>
      <c r="CE5" s="665">
        <f t="shared" si="3"/>
        <v>0</v>
      </c>
      <c r="CF5" s="665">
        <f t="shared" si="3"/>
        <v>0</v>
      </c>
      <c r="CG5" s="665">
        <f t="shared" si="3"/>
        <v>0</v>
      </c>
      <c r="CH5" s="665">
        <f t="shared" si="3"/>
        <v>0</v>
      </c>
    </row>
    <row r="6" spans="1:111" ht="12" customHeight="1">
      <c r="B6" s="666" t="s">
        <v>617</v>
      </c>
      <c r="C6" s="667"/>
      <c r="D6" s="668"/>
      <c r="E6" s="669"/>
      <c r="F6" s="669"/>
      <c r="G6" s="669"/>
      <c r="H6" s="669"/>
      <c r="I6" s="669"/>
      <c r="J6" s="670"/>
      <c r="K6" s="671" t="s">
        <v>618</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1:111" ht="12" customHeight="1">
      <c r="B7" s="390"/>
      <c r="C7" s="674"/>
      <c r="D7" s="669"/>
      <c r="E7" s="669"/>
      <c r="F7" s="669"/>
      <c r="G7" s="669"/>
      <c r="H7" s="669"/>
      <c r="I7" s="669"/>
      <c r="J7" s="670"/>
      <c r="K7" s="675" t="s">
        <v>619</v>
      </c>
      <c r="L7" s="676"/>
      <c r="M7" s="677"/>
      <c r="N7" s="678">
        <v>26</v>
      </c>
      <c r="O7" s="679"/>
      <c r="P7" s="675" t="s">
        <v>620</v>
      </c>
      <c r="Q7" s="677"/>
      <c r="R7" s="680">
        <v>10.4</v>
      </c>
      <c r="S7" s="681"/>
      <c r="T7" s="682"/>
      <c r="U7" s="683" t="s">
        <v>621</v>
      </c>
      <c r="V7" s="684"/>
      <c r="W7" s="683" t="s">
        <v>622</v>
      </c>
      <c r="X7" s="684"/>
      <c r="Y7" s="677" t="s">
        <v>623</v>
      </c>
      <c r="Z7" s="685"/>
      <c r="AA7" s="685"/>
      <c r="AB7" s="685"/>
      <c r="AC7" s="683" t="s">
        <v>624</v>
      </c>
      <c r="AD7" s="686"/>
      <c r="AE7" s="686"/>
      <c r="AF7" s="686"/>
      <c r="AG7" s="686"/>
      <c r="AH7" s="686"/>
      <c r="AI7" s="686"/>
      <c r="AJ7" s="684"/>
      <c r="AK7" s="683" t="s">
        <v>625</v>
      </c>
      <c r="AL7" s="686"/>
      <c r="AM7" s="686"/>
      <c r="AN7" s="687"/>
      <c r="AO7" s="688"/>
      <c r="AP7" s="2"/>
      <c r="AW7" s="689"/>
    </row>
    <row r="8" spans="1:111" ht="12" customHeight="1">
      <c r="B8" s="390"/>
      <c r="C8" s="674"/>
      <c r="D8" s="669"/>
      <c r="E8" s="669"/>
      <c r="F8" s="669"/>
      <c r="G8" s="669"/>
      <c r="H8" s="669"/>
      <c r="I8" s="669"/>
      <c r="J8" s="670"/>
      <c r="K8" s="685" t="s">
        <v>626</v>
      </c>
      <c r="L8" s="685" t="s">
        <v>387</v>
      </c>
      <c r="M8" s="685"/>
      <c r="N8" s="685" t="s">
        <v>388</v>
      </c>
      <c r="O8" s="685"/>
      <c r="P8" s="685" t="s">
        <v>627</v>
      </c>
      <c r="Q8" s="685"/>
      <c r="R8" s="685" t="s">
        <v>499</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1:111" s="630" customFormat="1" ht="12" customHeight="1">
      <c r="A9" s="2"/>
      <c r="B9" s="390"/>
      <c r="C9" s="674"/>
      <c r="D9" s="669"/>
      <c r="E9" s="669"/>
      <c r="F9" s="669"/>
      <c r="G9" s="669"/>
      <c r="H9" s="669"/>
      <c r="I9" s="669"/>
      <c r="J9" s="670"/>
      <c r="K9" s="685"/>
      <c r="L9" s="685"/>
      <c r="M9" s="685"/>
      <c r="N9" s="685"/>
      <c r="O9" s="685"/>
      <c r="P9" s="685"/>
      <c r="Q9" s="685"/>
      <c r="R9" s="685"/>
      <c r="S9" s="685"/>
      <c r="T9" s="685"/>
      <c r="U9" s="690"/>
      <c r="V9" s="691"/>
      <c r="W9" s="690"/>
      <c r="X9" s="691"/>
      <c r="Y9" s="677" t="s">
        <v>628</v>
      </c>
      <c r="Z9" s="685"/>
      <c r="AA9" s="685"/>
      <c r="AB9" s="685"/>
      <c r="AC9" s="685" t="s">
        <v>629</v>
      </c>
      <c r="AD9" s="685"/>
      <c r="AE9" s="685"/>
      <c r="AF9" s="685"/>
      <c r="AG9" s="685" t="s">
        <v>630</v>
      </c>
      <c r="AH9" s="685"/>
      <c r="AI9" s="685"/>
      <c r="AJ9" s="685"/>
      <c r="AK9" s="690"/>
      <c r="AL9" s="695"/>
      <c r="AM9" s="695"/>
      <c r="AN9" s="696"/>
      <c r="AO9" s="697"/>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30" customFormat="1" ht="12" customHeight="1">
      <c r="A10" s="2"/>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345</v>
      </c>
      <c r="Z10" s="699" t="s">
        <v>344</v>
      </c>
      <c r="AA10" s="699" t="s">
        <v>631</v>
      </c>
      <c r="AB10" s="699" t="s">
        <v>632</v>
      </c>
      <c r="AC10" s="699" t="s">
        <v>345</v>
      </c>
      <c r="AD10" s="699" t="s">
        <v>344</v>
      </c>
      <c r="AE10" s="699" t="s">
        <v>631</v>
      </c>
      <c r="AF10" s="699" t="s">
        <v>632</v>
      </c>
      <c r="AG10" s="699" t="s">
        <v>345</v>
      </c>
      <c r="AH10" s="699" t="s">
        <v>344</v>
      </c>
      <c r="AI10" s="699" t="s">
        <v>631</v>
      </c>
      <c r="AJ10" s="699" t="s">
        <v>632</v>
      </c>
      <c r="AK10" s="692"/>
      <c r="AL10" s="693"/>
      <c r="AM10" s="693"/>
      <c r="AN10" s="700"/>
      <c r="AO10" s="701"/>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30" customFormat="1" ht="12" customHeight="1">
      <c r="A11" s="2"/>
      <c r="B11" s="390"/>
      <c r="C11" s="674"/>
      <c r="D11" s="669"/>
      <c r="E11" s="669"/>
      <c r="F11" s="669"/>
      <c r="G11" s="669"/>
      <c r="H11" s="669"/>
      <c r="I11" s="669"/>
      <c r="J11" s="670"/>
      <c r="K11" s="702">
        <v>1</v>
      </c>
      <c r="L11" s="703" t="s">
        <v>402</v>
      </c>
      <c r="M11" s="704"/>
      <c r="N11" s="703" t="s">
        <v>439</v>
      </c>
      <c r="O11" s="704"/>
      <c r="P11" s="703" t="s">
        <v>404</v>
      </c>
      <c r="Q11" s="704"/>
      <c r="R11" s="705" t="s">
        <v>426</v>
      </c>
      <c r="S11" s="705"/>
      <c r="T11" s="705"/>
      <c r="U11" s="703" t="s">
        <v>291</v>
      </c>
      <c r="V11" s="704"/>
      <c r="W11" s="703" t="s">
        <v>291</v>
      </c>
      <c r="X11" s="706"/>
      <c r="Y11" s="707"/>
      <c r="Z11" s="707"/>
      <c r="AA11" s="707"/>
      <c r="AB11" s="707"/>
      <c r="AC11" s="708"/>
      <c r="AD11" s="708"/>
      <c r="AE11" s="708"/>
      <c r="AF11" s="708">
        <v>2.4500000000000002</v>
      </c>
      <c r="AG11" s="708"/>
      <c r="AH11" s="708"/>
      <c r="AI11" s="708"/>
      <c r="AJ11" s="708"/>
      <c r="AK11" s="709"/>
      <c r="AL11" s="710"/>
      <c r="AM11" s="710"/>
      <c r="AN11" s="711"/>
      <c r="AO11" s="712"/>
      <c r="AP11" s="2"/>
      <c r="AQ11" s="713">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30" customFormat="1" ht="12" customHeight="1">
      <c r="A12" s="2"/>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4">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30" customFormat="1" ht="12" customHeight="1">
      <c r="A13" s="2"/>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4"/>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30" customFormat="1" ht="12" customHeight="1">
      <c r="A14" s="2"/>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30" customFormat="1" ht="12" customHeight="1">
      <c r="A15" s="2"/>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30" customFormat="1" ht="12" customHeight="1">
      <c r="A16" s="2"/>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30" customFormat="1" ht="12" customHeight="1">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633</v>
      </c>
      <c r="L31" s="685" t="s">
        <v>634</v>
      </c>
      <c r="M31" s="685"/>
      <c r="N31" s="685"/>
      <c r="O31" s="685"/>
      <c r="P31" s="685"/>
      <c r="Q31" s="685"/>
      <c r="R31" s="685"/>
      <c r="S31" s="685"/>
      <c r="T31" s="685"/>
      <c r="U31" s="685"/>
      <c r="V31" s="685"/>
      <c r="W31" s="685"/>
      <c r="X31" s="685"/>
      <c r="Y31" s="675" t="s">
        <v>635</v>
      </c>
      <c r="Z31" s="676"/>
      <c r="AA31" s="676"/>
      <c r="AB31" s="677"/>
      <c r="AC31" s="714">
        <f t="shared" ref="AC31:AJ31" si="5">SUM(AC11:AC30)</f>
        <v>0</v>
      </c>
      <c r="AD31" s="714">
        <f t="shared" si="5"/>
        <v>0</v>
      </c>
      <c r="AE31" s="714">
        <f t="shared" si="5"/>
        <v>0</v>
      </c>
      <c r="AF31" s="714">
        <f t="shared" si="5"/>
        <v>2.4500000000000002</v>
      </c>
      <c r="AG31" s="714">
        <f t="shared" si="5"/>
        <v>0</v>
      </c>
      <c r="AH31" s="714">
        <f t="shared" si="5"/>
        <v>0</v>
      </c>
      <c r="AI31" s="714">
        <f t="shared" si="5"/>
        <v>0</v>
      </c>
      <c r="AJ31" s="714">
        <f t="shared" si="5"/>
        <v>0</v>
      </c>
      <c r="AK31" s="675" t="s">
        <v>636</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637</v>
      </c>
      <c r="M32" s="685"/>
      <c r="N32" s="685"/>
      <c r="O32" s="685" t="s">
        <v>638</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0</v>
      </c>
      <c r="AE32" s="715">
        <f t="shared" si="6"/>
        <v>0</v>
      </c>
      <c r="AF32" s="715">
        <f t="shared" si="6"/>
        <v>1</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c r="A33" s="2"/>
      <c r="B33" s="390"/>
      <c r="C33" s="674"/>
      <c r="D33" s="669"/>
      <c r="E33" s="669"/>
      <c r="F33" s="669"/>
      <c r="G33" s="669"/>
      <c r="H33" s="669"/>
      <c r="I33" s="669"/>
      <c r="J33" s="670"/>
      <c r="K33" s="685"/>
      <c r="L33" s="685"/>
      <c r="M33" s="685"/>
      <c r="N33" s="685"/>
      <c r="O33" s="685" t="s">
        <v>639</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Ⅱb</v>
      </c>
      <c r="AD33" s="720"/>
      <c r="AE33" s="720"/>
      <c r="AF33" s="721"/>
      <c r="AG33" s="719" t="str">
        <f>IF(AG32&gt;0,"Ⅳ",IF(AH32&gt;0,"Ⅲ",IF(AI32&gt;0,"Ⅱa",IF(AJ32&gt;0,"Ⅱb","Ⅰ"))))</f>
        <v>Ⅰ</v>
      </c>
      <c r="AH33" s="720"/>
      <c r="AI33" s="720"/>
      <c r="AJ33" s="721"/>
      <c r="AK33" s="722"/>
      <c r="AL33" s="723"/>
      <c r="AM33" s="723"/>
      <c r="AN33" s="723"/>
      <c r="AO33" s="724"/>
      <c r="AP33" s="2"/>
      <c r="AQ33" s="31" t="s">
        <v>611</v>
      </c>
      <c r="AR33" s="31" t="s">
        <v>612</v>
      </c>
      <c r="AS33" s="287" t="s">
        <v>615</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c r="A34" s="2"/>
      <c r="B34" s="390"/>
      <c r="C34" s="674"/>
      <c r="D34" s="669"/>
      <c r="E34" s="669"/>
      <c r="F34" s="669"/>
      <c r="G34" s="669"/>
      <c r="H34" s="669"/>
      <c r="I34" s="669"/>
      <c r="J34" s="670"/>
      <c r="K34" s="685"/>
      <c r="L34" s="685" t="s">
        <v>640</v>
      </c>
      <c r="M34" s="685"/>
      <c r="N34" s="685"/>
      <c r="O34" s="685" t="s">
        <v>641</v>
      </c>
      <c r="P34" s="685"/>
      <c r="Q34" s="685"/>
      <c r="R34" s="685"/>
      <c r="S34" s="685"/>
      <c r="T34" s="685"/>
      <c r="U34" s="685"/>
      <c r="V34" s="685"/>
      <c r="W34" s="685"/>
      <c r="X34" s="685"/>
      <c r="Y34" s="445" t="s">
        <v>345</v>
      </c>
      <c r="Z34" s="445" t="s">
        <v>344</v>
      </c>
      <c r="AA34" s="725" t="s">
        <v>343</v>
      </c>
      <c r="AB34" s="725"/>
      <c r="AC34" s="445" t="s">
        <v>345</v>
      </c>
      <c r="AD34" s="445" t="s">
        <v>344</v>
      </c>
      <c r="AE34" s="725" t="s">
        <v>343</v>
      </c>
      <c r="AF34" s="725"/>
      <c r="AG34" s="445" t="s">
        <v>345</v>
      </c>
      <c r="AH34" s="445" t="s">
        <v>344</v>
      </c>
      <c r="AI34" s="725" t="s">
        <v>343</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c r="A35" s="2"/>
      <c r="B35" s="390"/>
      <c r="C35" s="674"/>
      <c r="D35" s="669"/>
      <c r="E35" s="669"/>
      <c r="F35" s="669"/>
      <c r="G35" s="669"/>
      <c r="H35" s="669"/>
      <c r="I35" s="669"/>
      <c r="J35" s="670"/>
      <c r="K35" s="685"/>
      <c r="L35" s="685"/>
      <c r="M35" s="685"/>
      <c r="N35" s="685"/>
      <c r="O35" s="685" t="s">
        <v>642</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0</v>
      </c>
      <c r="AE35" s="719">
        <f>AE32+AF32</f>
        <v>1</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1</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c r="A36" s="2"/>
      <c r="B36" s="390"/>
      <c r="C36" s="674"/>
      <c r="D36" s="669"/>
      <c r="E36" s="669"/>
      <c r="F36" s="669"/>
      <c r="G36" s="669"/>
      <c r="H36" s="669"/>
      <c r="I36" s="669"/>
      <c r="J36" s="670"/>
      <c r="K36" s="685"/>
      <c r="L36" s="685"/>
      <c r="M36" s="685"/>
      <c r="N36" s="685"/>
      <c r="O36" s="685" t="s">
        <v>643</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Ⅱ</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Ⅱ</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30" customFormat="1" ht="12" customHeight="1">
      <c r="A37" s="2"/>
      <c r="B37" s="390"/>
      <c r="C37" s="674"/>
      <c r="D37" s="669"/>
      <c r="E37" s="669"/>
      <c r="F37" s="669"/>
      <c r="G37" s="669"/>
      <c r="H37" s="669"/>
      <c r="I37" s="669"/>
      <c r="J37" s="670"/>
      <c r="K37" s="685"/>
      <c r="L37" s="685"/>
      <c r="M37" s="685"/>
      <c r="N37" s="685"/>
      <c r="O37" s="685" t="s">
        <v>644</v>
      </c>
      <c r="P37" s="685"/>
      <c r="Q37" s="685"/>
      <c r="R37" s="685"/>
      <c r="S37" s="685"/>
      <c r="T37" s="685"/>
      <c r="U37" s="685"/>
      <c r="V37" s="685"/>
      <c r="W37" s="685"/>
      <c r="X37" s="685"/>
      <c r="Y37" s="719" t="str">
        <f>IF(COUNTIF(Y36:AJ36,"Ⅳ")&gt;0,"Ⅳ",IF(COUNTIF(Y36:AJ36,"Ⅲ")&gt;0,"Ⅲ",IF(COUNTIF(Y36:AJ36,"Ⅱ")&gt;0,"Ⅱ","Ⅰ")))</f>
        <v>Ⅱ</v>
      </c>
      <c r="Z37" s="720"/>
      <c r="AA37" s="720"/>
      <c r="AB37" s="720"/>
      <c r="AC37" s="720"/>
      <c r="AD37" s="720"/>
      <c r="AE37" s="720"/>
      <c r="AF37" s="720"/>
      <c r="AG37" s="720"/>
      <c r="AH37" s="720"/>
      <c r="AI37" s="720"/>
      <c r="AJ37" s="721"/>
      <c r="AK37" s="731"/>
      <c r="AL37" s="732"/>
      <c r="AM37" s="732"/>
      <c r="AN37" s="732"/>
      <c r="AO37" s="733"/>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30" customFormat="1" ht="14.25" customHeight="1">
      <c r="A38" s="2"/>
      <c r="B38" s="390"/>
      <c r="C38" s="674"/>
      <c r="D38" s="669"/>
      <c r="E38" s="669"/>
      <c r="F38" s="669"/>
      <c r="G38" s="669"/>
      <c r="H38" s="669"/>
      <c r="I38" s="669"/>
      <c r="J38" s="670"/>
      <c r="K38" s="685" t="s">
        <v>105</v>
      </c>
      <c r="L38" s="734" t="s">
        <v>663</v>
      </c>
      <c r="M38" s="734"/>
      <c r="N38" s="734"/>
      <c r="O38" s="734"/>
      <c r="P38" s="734"/>
      <c r="Q38" s="734"/>
      <c r="R38" s="734"/>
      <c r="S38" s="734"/>
      <c r="T38" s="734"/>
      <c r="U38" s="734"/>
      <c r="V38" s="734"/>
      <c r="W38" s="734"/>
      <c r="X38" s="734"/>
      <c r="Y38" s="734"/>
      <c r="Z38" s="734"/>
      <c r="AA38" s="734"/>
      <c r="AB38" s="734"/>
      <c r="AC38" s="734"/>
      <c r="AD38" s="734"/>
      <c r="AE38" s="734"/>
      <c r="AF38" s="734"/>
      <c r="AG38" s="734"/>
      <c r="AH38" s="734"/>
      <c r="AI38" s="734"/>
      <c r="AJ38" s="734"/>
      <c r="AK38" s="734"/>
      <c r="AL38" s="734"/>
      <c r="AM38" s="734"/>
      <c r="AN38" s="734"/>
      <c r="AO38" s="734"/>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30" customFormat="1" ht="14.25" customHeight="1">
      <c r="A39" s="2"/>
      <c r="B39" s="390"/>
      <c r="C39" s="674"/>
      <c r="D39" s="669"/>
      <c r="E39" s="669"/>
      <c r="F39" s="669"/>
      <c r="G39" s="669"/>
      <c r="H39" s="669"/>
      <c r="I39" s="669"/>
      <c r="J39" s="670"/>
      <c r="K39" s="685"/>
      <c r="L39" s="734"/>
      <c r="M39" s="734"/>
      <c r="N39" s="734"/>
      <c r="O39" s="734"/>
      <c r="P39" s="734"/>
      <c r="Q39" s="734"/>
      <c r="R39" s="734"/>
      <c r="S39" s="734"/>
      <c r="T39" s="734"/>
      <c r="U39" s="734"/>
      <c r="V39" s="734"/>
      <c r="W39" s="734"/>
      <c r="X39" s="734"/>
      <c r="Y39" s="734"/>
      <c r="Z39" s="734"/>
      <c r="AA39" s="734"/>
      <c r="AB39" s="734"/>
      <c r="AC39" s="734"/>
      <c r="AD39" s="734"/>
      <c r="AE39" s="734"/>
      <c r="AF39" s="734"/>
      <c r="AG39" s="734"/>
      <c r="AH39" s="734"/>
      <c r="AI39" s="734"/>
      <c r="AJ39" s="734"/>
      <c r="AK39" s="734"/>
      <c r="AL39" s="734"/>
      <c r="AM39" s="734"/>
      <c r="AN39" s="734"/>
      <c r="AO39" s="734"/>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30" customFormat="1" ht="12" customHeight="1">
      <c r="A40" s="2"/>
      <c r="B40" s="390"/>
      <c r="C40" s="674"/>
      <c r="D40" s="669"/>
      <c r="E40" s="669"/>
      <c r="F40" s="669"/>
      <c r="G40" s="669"/>
      <c r="H40" s="669"/>
      <c r="I40" s="669"/>
      <c r="J40" s="670"/>
      <c r="K40" s="735" t="s">
        <v>645</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390"/>
      <c r="C41" s="674"/>
      <c r="D41" s="669"/>
      <c r="E41" s="669"/>
      <c r="F41" s="669"/>
      <c r="G41" s="669"/>
      <c r="H41" s="669"/>
      <c r="I41" s="669"/>
      <c r="J41" s="670"/>
      <c r="K41" s="736" t="s">
        <v>646</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1:111" ht="12" customHeight="1">
      <c r="B42" s="390"/>
      <c r="C42" s="674"/>
      <c r="D42" s="669"/>
      <c r="E42" s="669"/>
      <c r="F42" s="669"/>
      <c r="G42" s="669"/>
      <c r="H42" s="669"/>
      <c r="I42" s="669"/>
      <c r="J42" s="670"/>
      <c r="K42" s="737" t="s">
        <v>647</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1:111" ht="12" customHeight="1">
      <c r="B43" s="390"/>
      <c r="C43" s="674"/>
      <c r="D43" s="669"/>
      <c r="E43" s="669"/>
      <c r="F43" s="669"/>
      <c r="G43" s="669"/>
      <c r="H43" s="669"/>
      <c r="I43" s="669"/>
      <c r="J43" s="670"/>
      <c r="K43" s="737" t="s">
        <v>648</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1:111" ht="12" customHeight="1">
      <c r="B44" s="390"/>
      <c r="C44" s="674"/>
      <c r="D44" s="669"/>
      <c r="E44" s="669"/>
      <c r="F44" s="669"/>
      <c r="G44" s="669"/>
      <c r="H44" s="669"/>
      <c r="I44" s="669"/>
      <c r="J44" s="670"/>
      <c r="K44" s="740" t="s">
        <v>649</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1:111"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c r="B46" s="2" t="s">
        <v>650</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c r="B47" s="2" t="s">
        <v>651</v>
      </c>
    </row>
    <row r="48" spans="1:111" ht="12" customHeight="1">
      <c r="B48" s="2" t="s">
        <v>652</v>
      </c>
    </row>
    <row r="49" spans="2:2" ht="12" customHeight="1">
      <c r="B49" s="2" t="s">
        <v>653</v>
      </c>
    </row>
    <row r="50" spans="2:2" ht="12" customHeight="1">
      <c r="B50" s="2" t="s">
        <v>654</v>
      </c>
    </row>
    <row r="51" spans="2:2" ht="12" customHeight="1">
      <c r="B51" s="2" t="s">
        <v>655</v>
      </c>
    </row>
    <row r="52" spans="2:2">
      <c r="B52" s="2" t="s">
        <v>656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34" priority="4">
      <formula>$AQ11=2</formula>
    </cfRule>
  </conditionalFormatting>
  <conditionalFormatting sqref="Y11:AF30">
    <cfRule type="expression" dxfId="33" priority="3">
      <formula>$AQ11=3</formula>
    </cfRule>
  </conditionalFormatting>
  <conditionalFormatting sqref="Y11:AJ30">
    <cfRule type="expression" dxfId="32" priority="1">
      <formula>$AQ11=4</formula>
    </cfRule>
  </conditionalFormatting>
  <conditionalFormatting sqref="AC11:AJ30">
    <cfRule type="expression" dxfId="31" priority="2">
      <formula>$AQ11=1</formula>
    </cfRule>
  </conditionalFormatting>
  <dataValidations count="2">
    <dataValidation type="list" allowBlank="1" showInputMessage="1" showErrorMessage="1" sqref="N11:O30 R11:T30" xr:uid="{5CDCC9C8-94D9-42C0-88DD-27F0EAD8D47C}">
      <formula1>INDIRECT(L11)</formula1>
    </dataValidation>
    <dataValidation type="list" allowBlank="1" showInputMessage="1" showErrorMessage="1" sqref="Y11:AB30" xr:uid="{D64AB87A-8E6D-42F3-9124-47696A2524F7}">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B2B90-186D-4D47-A9AA-0EE5BE36F32A}">
  <dimension ref="A1:DG52"/>
  <sheetViews>
    <sheetView showGridLines="0" showZeros="0" view="pageBreakPreview" zoomScale="90" zoomScaleNormal="100" zoomScaleSheetLayoutView="90" workbookViewId="0">
      <selection activeCell="AY29" sqref="AY29"/>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2:86">
      <c r="AU1" s="631" t="s">
        <v>598</v>
      </c>
      <c r="AV1" s="632" t="s">
        <v>599</v>
      </c>
      <c r="AW1" s="633" t="s">
        <v>600</v>
      </c>
      <c r="AX1" s="634" t="s">
        <v>601</v>
      </c>
      <c r="AY1" s="635"/>
      <c r="AZ1" s="635"/>
      <c r="BA1" s="635"/>
      <c r="BB1" s="635"/>
      <c r="BC1" s="635"/>
      <c r="BD1" s="635"/>
      <c r="BE1" s="635"/>
      <c r="BF1" s="635"/>
      <c r="BG1" s="635"/>
      <c r="BH1" s="635"/>
      <c r="BI1" s="635"/>
      <c r="BJ1" s="635"/>
      <c r="BK1" s="635"/>
      <c r="BL1" s="635"/>
      <c r="BM1" s="635"/>
      <c r="BN1" s="635"/>
      <c r="BO1" s="635"/>
      <c r="BP1" s="635"/>
      <c r="BQ1" s="635"/>
      <c r="BR1" s="636"/>
      <c r="BS1" s="309" t="s">
        <v>602</v>
      </c>
      <c r="BT1" s="637"/>
      <c r="BU1" s="637"/>
      <c r="BV1" s="637"/>
      <c r="BW1" s="638" t="s">
        <v>603</v>
      </c>
      <c r="BX1" s="639"/>
      <c r="BY1" s="639"/>
      <c r="BZ1" s="639"/>
      <c r="CA1" s="639"/>
      <c r="CB1" s="639"/>
      <c r="CC1" s="639"/>
      <c r="CD1" s="639"/>
      <c r="CE1" s="639"/>
      <c r="CF1" s="639"/>
      <c r="CG1" s="639"/>
      <c r="CH1" s="640"/>
    </row>
    <row r="2" spans="2:86" ht="8.25" customHeight="1">
      <c r="AU2" s="631"/>
      <c r="AV2" s="641"/>
      <c r="AW2" s="642"/>
      <c r="AX2" s="643" t="s">
        <v>604</v>
      </c>
      <c r="AY2" s="118"/>
      <c r="AZ2" s="118"/>
      <c r="BA2" s="118"/>
      <c r="BB2" s="118"/>
      <c r="BC2" s="118"/>
      <c r="BD2" s="118"/>
      <c r="BE2" s="118"/>
      <c r="BF2" s="118"/>
      <c r="BG2" s="118"/>
      <c r="BH2" s="118"/>
      <c r="BI2" s="118"/>
      <c r="BJ2" s="118" t="s">
        <v>605</v>
      </c>
      <c r="BK2" s="118"/>
      <c r="BL2" s="118"/>
      <c r="BM2" s="118"/>
      <c r="BN2" s="118"/>
      <c r="BO2" s="118"/>
      <c r="BP2" s="118"/>
      <c r="BQ2" s="118"/>
      <c r="BR2" s="644"/>
      <c r="BS2" s="637"/>
      <c r="BT2" s="637"/>
      <c r="BU2" s="637"/>
      <c r="BV2" s="637"/>
      <c r="BW2" s="645" t="s">
        <v>606</v>
      </c>
      <c r="BX2" s="287"/>
      <c r="BY2" s="287"/>
      <c r="BZ2" s="287"/>
      <c r="CA2" s="118" t="s">
        <v>607</v>
      </c>
      <c r="CB2" s="118"/>
      <c r="CC2" s="118"/>
      <c r="CD2" s="118"/>
      <c r="CE2" s="118"/>
      <c r="CF2" s="118"/>
      <c r="CG2" s="118"/>
      <c r="CH2" s="644"/>
    </row>
    <row r="3" spans="2:86" ht="25.05" customHeight="1">
      <c r="B3" s="408" t="s">
        <v>608</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356</v>
      </c>
      <c r="AY3" s="118"/>
      <c r="AZ3" s="118"/>
      <c r="BA3" s="118"/>
      <c r="BB3" s="118" t="s">
        <v>342</v>
      </c>
      <c r="BC3" s="118"/>
      <c r="BD3" s="118"/>
      <c r="BE3" s="118"/>
      <c r="BF3" s="118" t="s">
        <v>353</v>
      </c>
      <c r="BG3" s="118"/>
      <c r="BH3" s="118"/>
      <c r="BI3" s="118"/>
      <c r="BJ3" s="287" t="s">
        <v>356</v>
      </c>
      <c r="BK3" s="287"/>
      <c r="BL3" s="287"/>
      <c r="BM3" s="287" t="s">
        <v>342</v>
      </c>
      <c r="BN3" s="287"/>
      <c r="BO3" s="287"/>
      <c r="BP3" s="287" t="s">
        <v>353</v>
      </c>
      <c r="BQ3" s="287"/>
      <c r="BR3" s="648"/>
      <c r="BS3" s="309" t="s">
        <v>356</v>
      </c>
      <c r="BT3" s="309" t="s">
        <v>342</v>
      </c>
      <c r="BU3" s="309" t="s">
        <v>353</v>
      </c>
      <c r="BV3" s="309" t="s">
        <v>609</v>
      </c>
      <c r="BW3" s="643" t="s">
        <v>610</v>
      </c>
      <c r="BX3" s="118"/>
      <c r="BY3" s="118"/>
      <c r="BZ3" s="118"/>
      <c r="CA3" s="118" t="s">
        <v>342</v>
      </c>
      <c r="CB3" s="118"/>
      <c r="CC3" s="118"/>
      <c r="CD3" s="118"/>
      <c r="CE3" s="118" t="s">
        <v>353</v>
      </c>
      <c r="CF3" s="118"/>
      <c r="CG3" s="118"/>
      <c r="CH3" s="644"/>
    </row>
    <row r="4" spans="2:86" ht="18" customHeight="1">
      <c r="B4" s="266" t="s">
        <v>8</v>
      </c>
      <c r="C4" s="266"/>
      <c r="D4" s="604"/>
      <c r="E4" s="115" t="s">
        <v>292</v>
      </c>
      <c r="F4" s="116"/>
      <c r="G4" s="116"/>
      <c r="H4" s="116"/>
      <c r="I4" s="116"/>
      <c r="J4" s="117"/>
      <c r="K4" s="141" t="s">
        <v>9</v>
      </c>
      <c r="L4" s="287"/>
      <c r="M4" s="287"/>
      <c r="N4" s="288" t="s">
        <v>294</v>
      </c>
      <c r="O4" s="288"/>
      <c r="P4" s="288"/>
      <c r="Q4" s="288"/>
      <c r="R4" s="288"/>
      <c r="S4" s="288"/>
      <c r="T4" s="118" t="s">
        <v>374</v>
      </c>
      <c r="U4" s="118"/>
      <c r="V4" s="118"/>
      <c r="W4" s="118"/>
      <c r="X4" s="118"/>
      <c r="Y4" s="109" t="s">
        <v>310</v>
      </c>
      <c r="Z4" s="109"/>
      <c r="AA4" s="109"/>
      <c r="AB4" s="109"/>
      <c r="AC4" s="109"/>
      <c r="AD4" s="109"/>
      <c r="AE4" s="109"/>
      <c r="AF4" s="109"/>
      <c r="AG4" s="91" t="s">
        <v>375</v>
      </c>
      <c r="AH4" s="92"/>
      <c r="AI4" s="92"/>
      <c r="AJ4" s="93"/>
      <c r="AK4" s="606">
        <v>44861</v>
      </c>
      <c r="AL4" s="649"/>
      <c r="AM4" s="649"/>
      <c r="AN4" s="649"/>
      <c r="AO4" s="650"/>
      <c r="AQ4" s="651"/>
      <c r="AU4" s="631"/>
      <c r="AV4" s="641"/>
      <c r="AW4" s="642"/>
      <c r="AX4" s="652" t="s">
        <v>611</v>
      </c>
      <c r="AY4" s="653" t="s">
        <v>612</v>
      </c>
      <c r="AZ4" s="653" t="s">
        <v>613</v>
      </c>
      <c r="BA4" s="654" t="s">
        <v>614</v>
      </c>
      <c r="BB4" s="655" t="s">
        <v>611</v>
      </c>
      <c r="BC4" s="653" t="s">
        <v>612</v>
      </c>
      <c r="BD4" s="653" t="s">
        <v>613</v>
      </c>
      <c r="BE4" s="654" t="s">
        <v>614</v>
      </c>
      <c r="BF4" s="655" t="s">
        <v>611</v>
      </c>
      <c r="BG4" s="653" t="s">
        <v>612</v>
      </c>
      <c r="BH4" s="653" t="s">
        <v>613</v>
      </c>
      <c r="BI4" s="654" t="s">
        <v>614</v>
      </c>
      <c r="BJ4" s="655" t="s">
        <v>611</v>
      </c>
      <c r="BK4" s="653" t="s">
        <v>612</v>
      </c>
      <c r="BL4" s="654" t="s">
        <v>615</v>
      </c>
      <c r="BM4" s="655" t="s">
        <v>611</v>
      </c>
      <c r="BN4" s="653" t="s">
        <v>612</v>
      </c>
      <c r="BO4" s="654" t="s">
        <v>615</v>
      </c>
      <c r="BP4" s="655" t="s">
        <v>611</v>
      </c>
      <c r="BQ4" s="653" t="s">
        <v>612</v>
      </c>
      <c r="BR4" s="656" t="s">
        <v>615</v>
      </c>
      <c r="BS4" s="637"/>
      <c r="BT4" s="637"/>
      <c r="BU4" s="637"/>
      <c r="BV4" s="637"/>
      <c r="BW4" s="652" t="s">
        <v>611</v>
      </c>
      <c r="BX4" s="653" t="s">
        <v>612</v>
      </c>
      <c r="BY4" s="653" t="s">
        <v>613</v>
      </c>
      <c r="BZ4" s="654" t="s">
        <v>614</v>
      </c>
      <c r="CA4" s="655" t="s">
        <v>611</v>
      </c>
      <c r="CB4" s="653" t="s">
        <v>612</v>
      </c>
      <c r="CC4" s="653" t="s">
        <v>613</v>
      </c>
      <c r="CD4" s="654" t="s">
        <v>614</v>
      </c>
      <c r="CE4" s="655" t="s">
        <v>611</v>
      </c>
      <c r="CF4" s="653" t="s">
        <v>612</v>
      </c>
      <c r="CG4" s="653" t="s">
        <v>613</v>
      </c>
      <c r="CH4" s="656" t="s">
        <v>614</v>
      </c>
    </row>
    <row r="5" spans="2:86" ht="18" customHeight="1">
      <c r="B5" s="274" t="s">
        <v>0</v>
      </c>
      <c r="C5" s="274"/>
      <c r="D5" s="609"/>
      <c r="E5" s="119" t="s">
        <v>293</v>
      </c>
      <c r="F5" s="120"/>
      <c r="G5" s="120"/>
      <c r="H5" s="120"/>
      <c r="I5" s="120"/>
      <c r="J5" s="130"/>
      <c r="K5" s="413" t="s">
        <v>1</v>
      </c>
      <c r="L5" s="309"/>
      <c r="M5" s="309"/>
      <c r="N5" s="288" t="s">
        <v>295</v>
      </c>
      <c r="O5" s="288"/>
      <c r="P5" s="288"/>
      <c r="Q5" s="288"/>
      <c r="R5" s="288"/>
      <c r="S5" s="288"/>
      <c r="T5" s="118" t="s">
        <v>376</v>
      </c>
      <c r="U5" s="118"/>
      <c r="V5" s="118"/>
      <c r="W5" s="118"/>
      <c r="X5" s="118"/>
      <c r="Y5" s="109" t="s">
        <v>334</v>
      </c>
      <c r="Z5" s="109"/>
      <c r="AA5" s="109"/>
      <c r="AB5" s="109"/>
      <c r="AC5" s="109"/>
      <c r="AD5" s="109"/>
      <c r="AE5" s="109"/>
      <c r="AF5" s="109"/>
      <c r="AG5" s="578"/>
      <c r="AH5" s="611"/>
      <c r="AI5" s="611"/>
      <c r="AJ5" s="579"/>
      <c r="AK5" s="657"/>
      <c r="AL5" s="658"/>
      <c r="AM5" s="658"/>
      <c r="AN5" s="658"/>
      <c r="AO5" s="659"/>
      <c r="AQ5" s="651" t="s">
        <v>616</v>
      </c>
      <c r="AU5" s="631"/>
      <c r="AV5" s="660">
        <f>N7</f>
        <v>27</v>
      </c>
      <c r="AW5" s="661">
        <f>R7</f>
        <v>10.4</v>
      </c>
      <c r="AX5" s="662">
        <f>+Y32</f>
        <v>0</v>
      </c>
      <c r="AY5" s="662">
        <f>+Z32</f>
        <v>0</v>
      </c>
      <c r="AZ5" s="662">
        <f>+AA32</f>
        <v>0</v>
      </c>
      <c r="BA5" s="662">
        <f t="shared" ref="BA5" si="0">+AB32</f>
        <v>0</v>
      </c>
      <c r="BB5" s="662">
        <f>+AC32</f>
        <v>0</v>
      </c>
      <c r="BC5" s="662">
        <f t="shared" ref="BC5:BI5" si="1">+AD32</f>
        <v>0</v>
      </c>
      <c r="BD5" s="662">
        <f t="shared" si="1"/>
        <v>0</v>
      </c>
      <c r="BE5" s="662">
        <f t="shared" si="1"/>
        <v>0</v>
      </c>
      <c r="BF5" s="662">
        <f t="shared" si="1"/>
        <v>0</v>
      </c>
      <c r="BG5" s="662">
        <f t="shared" si="1"/>
        <v>0</v>
      </c>
      <c r="BH5" s="662">
        <f t="shared" si="1"/>
        <v>0</v>
      </c>
      <c r="BI5" s="662">
        <f t="shared" si="1"/>
        <v>0</v>
      </c>
      <c r="BJ5" s="662">
        <f>IF(Y35="",0,Y35)</f>
        <v>0</v>
      </c>
      <c r="BK5" s="662">
        <f>IF(Z35="",0,Z35)</f>
        <v>0</v>
      </c>
      <c r="BL5" s="662">
        <f>IF(AA35="",0,AA35)</f>
        <v>0</v>
      </c>
      <c r="BM5" s="662">
        <f>+AC35</f>
        <v>0</v>
      </c>
      <c r="BN5" s="662">
        <f t="shared" ref="BN5:BO5" si="2">+AD35</f>
        <v>0</v>
      </c>
      <c r="BO5" s="662">
        <f t="shared" si="2"/>
        <v>0</v>
      </c>
      <c r="BP5" s="662">
        <f>+AG35</f>
        <v>0</v>
      </c>
      <c r="BQ5" s="662">
        <f>+AH35</f>
        <v>0</v>
      </c>
      <c r="BR5" s="662">
        <f>+AI35</f>
        <v>0</v>
      </c>
      <c r="BS5" s="651" t="str">
        <f>+Y36</f>
        <v>Ⅰ</v>
      </c>
      <c r="BT5" s="651" t="str">
        <f>+AC36</f>
        <v>Ⅰ</v>
      </c>
      <c r="BU5" s="651" t="str">
        <f>+AG36</f>
        <v>Ⅰ</v>
      </c>
      <c r="BV5" s="651" t="str">
        <f>+Y37</f>
        <v>Ⅰ</v>
      </c>
      <c r="BW5" s="663" t="str">
        <f>IF(Y32&gt;0,R7,"")</f>
        <v/>
      </c>
      <c r="BX5" s="664" t="str">
        <f>IF(Z32&gt;0,"",IF(AA32&gt;0,R7,""))</f>
        <v/>
      </c>
      <c r="BY5" s="664" t="str">
        <f>IF(Y32+Z32&gt;0,"",IF(AA32&gt;0,R7,""))</f>
        <v/>
      </c>
      <c r="BZ5" s="664" t="str">
        <f>IF(Y32+Z32+AA32&gt;0,"",IF(AB32&gt;0,R7,""))</f>
        <v/>
      </c>
      <c r="CA5" s="665">
        <f t="shared" ref="CA5:CH5" si="3">+AC31</f>
        <v>0</v>
      </c>
      <c r="CB5" s="665">
        <f t="shared" si="3"/>
        <v>0</v>
      </c>
      <c r="CC5" s="665">
        <f t="shared" si="3"/>
        <v>0</v>
      </c>
      <c r="CD5" s="665">
        <f t="shared" si="3"/>
        <v>0</v>
      </c>
      <c r="CE5" s="665">
        <f t="shared" si="3"/>
        <v>0</v>
      </c>
      <c r="CF5" s="665">
        <f t="shared" si="3"/>
        <v>0</v>
      </c>
      <c r="CG5" s="665">
        <f t="shared" si="3"/>
        <v>0</v>
      </c>
      <c r="CH5" s="665">
        <f t="shared" si="3"/>
        <v>0</v>
      </c>
    </row>
    <row r="6" spans="2:86" ht="12" customHeight="1">
      <c r="B6" s="666" t="s">
        <v>617</v>
      </c>
      <c r="C6" s="667"/>
      <c r="D6" s="668"/>
      <c r="E6" s="669"/>
      <c r="F6" s="669"/>
      <c r="G6" s="669"/>
      <c r="H6" s="669"/>
      <c r="I6" s="669"/>
      <c r="J6" s="670"/>
      <c r="K6" s="671" t="s">
        <v>618</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2:86" ht="12" customHeight="1">
      <c r="B7" s="390"/>
      <c r="C7" s="674"/>
      <c r="D7" s="669"/>
      <c r="E7" s="669"/>
      <c r="F7" s="669"/>
      <c r="G7" s="669"/>
      <c r="H7" s="669"/>
      <c r="I7" s="669"/>
      <c r="J7" s="670"/>
      <c r="K7" s="675" t="s">
        <v>619</v>
      </c>
      <c r="L7" s="676"/>
      <c r="M7" s="677"/>
      <c r="N7" s="678">
        <v>27</v>
      </c>
      <c r="O7" s="679"/>
      <c r="P7" s="675" t="s">
        <v>620</v>
      </c>
      <c r="Q7" s="677"/>
      <c r="R7" s="680">
        <v>10.4</v>
      </c>
      <c r="S7" s="681"/>
      <c r="T7" s="682"/>
      <c r="U7" s="683" t="s">
        <v>621</v>
      </c>
      <c r="V7" s="684"/>
      <c r="W7" s="683" t="s">
        <v>622</v>
      </c>
      <c r="X7" s="684"/>
      <c r="Y7" s="677" t="s">
        <v>623</v>
      </c>
      <c r="Z7" s="685"/>
      <c r="AA7" s="685"/>
      <c r="AB7" s="685"/>
      <c r="AC7" s="683" t="s">
        <v>624</v>
      </c>
      <c r="AD7" s="686"/>
      <c r="AE7" s="686"/>
      <c r="AF7" s="686"/>
      <c r="AG7" s="686"/>
      <c r="AH7" s="686"/>
      <c r="AI7" s="686"/>
      <c r="AJ7" s="684"/>
      <c r="AK7" s="683" t="s">
        <v>625</v>
      </c>
      <c r="AL7" s="686"/>
      <c r="AM7" s="686"/>
      <c r="AN7" s="687"/>
      <c r="AO7" s="688"/>
      <c r="AP7" s="2"/>
      <c r="AW7" s="689"/>
    </row>
    <row r="8" spans="2:86" ht="12" customHeight="1">
      <c r="B8" s="390"/>
      <c r="C8" s="674"/>
      <c r="D8" s="669"/>
      <c r="E8" s="669"/>
      <c r="F8" s="669"/>
      <c r="G8" s="669"/>
      <c r="H8" s="669"/>
      <c r="I8" s="669"/>
      <c r="J8" s="670"/>
      <c r="K8" s="685" t="s">
        <v>626</v>
      </c>
      <c r="L8" s="685" t="s">
        <v>387</v>
      </c>
      <c r="M8" s="685"/>
      <c r="N8" s="685" t="s">
        <v>388</v>
      </c>
      <c r="O8" s="685"/>
      <c r="P8" s="685" t="s">
        <v>627</v>
      </c>
      <c r="Q8" s="685"/>
      <c r="R8" s="685" t="s">
        <v>499</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2:86" ht="12" customHeight="1">
      <c r="B9" s="390"/>
      <c r="C9" s="674"/>
      <c r="D9" s="669"/>
      <c r="E9" s="669"/>
      <c r="F9" s="669"/>
      <c r="G9" s="669"/>
      <c r="H9" s="669"/>
      <c r="I9" s="669"/>
      <c r="J9" s="670"/>
      <c r="K9" s="685"/>
      <c r="L9" s="685"/>
      <c r="M9" s="685"/>
      <c r="N9" s="685"/>
      <c r="O9" s="685"/>
      <c r="P9" s="685"/>
      <c r="Q9" s="685"/>
      <c r="R9" s="685"/>
      <c r="S9" s="685"/>
      <c r="T9" s="685"/>
      <c r="U9" s="690"/>
      <c r="V9" s="691"/>
      <c r="W9" s="690"/>
      <c r="X9" s="691"/>
      <c r="Y9" s="677" t="s">
        <v>628</v>
      </c>
      <c r="Z9" s="685"/>
      <c r="AA9" s="685"/>
      <c r="AB9" s="685"/>
      <c r="AC9" s="685" t="s">
        <v>629</v>
      </c>
      <c r="AD9" s="685"/>
      <c r="AE9" s="685"/>
      <c r="AF9" s="685"/>
      <c r="AG9" s="685" t="s">
        <v>630</v>
      </c>
      <c r="AH9" s="685"/>
      <c r="AI9" s="685"/>
      <c r="AJ9" s="685"/>
      <c r="AK9" s="690"/>
      <c r="AL9" s="695"/>
      <c r="AM9" s="695"/>
      <c r="AN9" s="696"/>
      <c r="AO9" s="697"/>
      <c r="AP9" s="2"/>
    </row>
    <row r="10" spans="2:86" ht="12" customHeight="1">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345</v>
      </c>
      <c r="Z10" s="699" t="s">
        <v>344</v>
      </c>
      <c r="AA10" s="699" t="s">
        <v>631</v>
      </c>
      <c r="AB10" s="699" t="s">
        <v>632</v>
      </c>
      <c r="AC10" s="699" t="s">
        <v>345</v>
      </c>
      <c r="AD10" s="699" t="s">
        <v>344</v>
      </c>
      <c r="AE10" s="699" t="s">
        <v>631</v>
      </c>
      <c r="AF10" s="699" t="s">
        <v>632</v>
      </c>
      <c r="AG10" s="699" t="s">
        <v>345</v>
      </c>
      <c r="AH10" s="699" t="s">
        <v>344</v>
      </c>
      <c r="AI10" s="699" t="s">
        <v>631</v>
      </c>
      <c r="AJ10" s="699" t="s">
        <v>632</v>
      </c>
      <c r="AK10" s="692"/>
      <c r="AL10" s="693"/>
      <c r="AM10" s="693"/>
      <c r="AN10" s="700"/>
      <c r="AO10" s="701"/>
      <c r="AP10" s="2"/>
    </row>
    <row r="11" spans="2:86" ht="12" customHeight="1">
      <c r="B11" s="390"/>
      <c r="C11" s="674"/>
      <c r="D11" s="669"/>
      <c r="E11" s="669"/>
      <c r="F11" s="669"/>
      <c r="G11" s="669"/>
      <c r="H11" s="669"/>
      <c r="I11" s="669"/>
      <c r="J11" s="670"/>
      <c r="K11" s="702"/>
      <c r="L11" s="703"/>
      <c r="M11" s="704"/>
      <c r="N11" s="703"/>
      <c r="O11" s="704"/>
      <c r="P11" s="703"/>
      <c r="Q11" s="704"/>
      <c r="R11" s="705"/>
      <c r="S11" s="705"/>
      <c r="T11" s="705"/>
      <c r="U11" s="703"/>
      <c r="V11" s="704"/>
      <c r="W11" s="703"/>
      <c r="X11" s="706"/>
      <c r="Y11" s="707"/>
      <c r="Z11" s="707"/>
      <c r="AA11" s="707"/>
      <c r="AB11" s="707"/>
      <c r="AC11" s="708"/>
      <c r="AD11" s="708"/>
      <c r="AE11" s="708"/>
      <c r="AF11" s="708"/>
      <c r="AG11" s="708"/>
      <c r="AH11" s="708"/>
      <c r="AI11" s="708"/>
      <c r="AJ11" s="708"/>
      <c r="AK11" s="709"/>
      <c r="AL11" s="710"/>
      <c r="AM11" s="710"/>
      <c r="AN11" s="711"/>
      <c r="AO11" s="712"/>
      <c r="AP11" s="2"/>
      <c r="AQ11" s="713">
        <f>IF(P11="外力",1,IF(P11="材質劣化",2,IF(P11="漏水",3,4)))</f>
        <v>4</v>
      </c>
    </row>
    <row r="12" spans="2:86" ht="12" customHeight="1">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4">IF(P12="外力",1,IF(P12="材質劣化",2,IF(P12="漏水",3,4)))</f>
        <v>4</v>
      </c>
    </row>
    <row r="13" spans="2:86" ht="12" customHeight="1">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4"/>
        <v>4</v>
      </c>
    </row>
    <row r="14" spans="2:86" ht="12" customHeight="1">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row>
    <row r="15" spans="2:86" ht="12" customHeight="1">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row>
    <row r="16" spans="2:86" ht="12" customHeight="1">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row>
    <row r="17" spans="1:111" ht="12" customHeight="1">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row>
    <row r="18" spans="1:111" ht="12" customHeight="1">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row>
    <row r="19" spans="1:111" ht="12" customHeight="1">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row>
    <row r="20" spans="1:111" ht="12" customHeight="1">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633</v>
      </c>
      <c r="L31" s="685" t="s">
        <v>634</v>
      </c>
      <c r="M31" s="685"/>
      <c r="N31" s="685"/>
      <c r="O31" s="685"/>
      <c r="P31" s="685"/>
      <c r="Q31" s="685"/>
      <c r="R31" s="685"/>
      <c r="S31" s="685"/>
      <c r="T31" s="685"/>
      <c r="U31" s="685"/>
      <c r="V31" s="685"/>
      <c r="W31" s="685"/>
      <c r="X31" s="685"/>
      <c r="Y31" s="675" t="s">
        <v>635</v>
      </c>
      <c r="Z31" s="676"/>
      <c r="AA31" s="676"/>
      <c r="AB31" s="677"/>
      <c r="AC31" s="714">
        <f t="shared" ref="AC31:AJ31" si="5">SUM(AC11:AC30)</f>
        <v>0</v>
      </c>
      <c r="AD31" s="714">
        <f t="shared" si="5"/>
        <v>0</v>
      </c>
      <c r="AE31" s="714">
        <f t="shared" si="5"/>
        <v>0</v>
      </c>
      <c r="AF31" s="714">
        <f t="shared" si="5"/>
        <v>0</v>
      </c>
      <c r="AG31" s="714">
        <f t="shared" si="5"/>
        <v>0</v>
      </c>
      <c r="AH31" s="714">
        <f t="shared" si="5"/>
        <v>0</v>
      </c>
      <c r="AI31" s="714">
        <f t="shared" si="5"/>
        <v>0</v>
      </c>
      <c r="AJ31" s="714">
        <f t="shared" si="5"/>
        <v>0</v>
      </c>
      <c r="AK31" s="675" t="s">
        <v>636</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637</v>
      </c>
      <c r="M32" s="685"/>
      <c r="N32" s="685"/>
      <c r="O32" s="685" t="s">
        <v>638</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0</v>
      </c>
      <c r="AE32" s="715">
        <f t="shared" si="6"/>
        <v>0</v>
      </c>
      <c r="AF32" s="715">
        <f t="shared" si="6"/>
        <v>0</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c r="A33" s="2"/>
      <c r="B33" s="390"/>
      <c r="C33" s="674"/>
      <c r="D33" s="669"/>
      <c r="E33" s="669"/>
      <c r="F33" s="669"/>
      <c r="G33" s="669"/>
      <c r="H33" s="669"/>
      <c r="I33" s="669"/>
      <c r="J33" s="670"/>
      <c r="K33" s="685"/>
      <c r="L33" s="685"/>
      <c r="M33" s="685"/>
      <c r="N33" s="685"/>
      <c r="O33" s="685" t="s">
        <v>639</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Ⅰ</v>
      </c>
      <c r="AD33" s="720"/>
      <c r="AE33" s="720"/>
      <c r="AF33" s="721"/>
      <c r="AG33" s="719" t="str">
        <f>IF(AG32&gt;0,"Ⅳ",IF(AH32&gt;0,"Ⅲ",IF(AI32&gt;0,"Ⅱa",IF(AJ32&gt;0,"Ⅱb","Ⅰ"))))</f>
        <v>Ⅰ</v>
      </c>
      <c r="AH33" s="720"/>
      <c r="AI33" s="720"/>
      <c r="AJ33" s="721"/>
      <c r="AK33" s="722"/>
      <c r="AL33" s="723"/>
      <c r="AM33" s="723"/>
      <c r="AN33" s="723"/>
      <c r="AO33" s="724"/>
      <c r="AP33" s="2"/>
      <c r="AQ33" s="31" t="s">
        <v>611</v>
      </c>
      <c r="AR33" s="31" t="s">
        <v>612</v>
      </c>
      <c r="AS33" s="287" t="s">
        <v>615</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c r="A34" s="2"/>
      <c r="B34" s="390"/>
      <c r="C34" s="674"/>
      <c r="D34" s="669"/>
      <c r="E34" s="669"/>
      <c r="F34" s="669"/>
      <c r="G34" s="669"/>
      <c r="H34" s="669"/>
      <c r="I34" s="669"/>
      <c r="J34" s="670"/>
      <c r="K34" s="685"/>
      <c r="L34" s="685" t="s">
        <v>640</v>
      </c>
      <c r="M34" s="685"/>
      <c r="N34" s="685"/>
      <c r="O34" s="685" t="s">
        <v>641</v>
      </c>
      <c r="P34" s="685"/>
      <c r="Q34" s="685"/>
      <c r="R34" s="685"/>
      <c r="S34" s="685"/>
      <c r="T34" s="685"/>
      <c r="U34" s="685"/>
      <c r="V34" s="685"/>
      <c r="W34" s="685"/>
      <c r="X34" s="685"/>
      <c r="Y34" s="445" t="s">
        <v>345</v>
      </c>
      <c r="Z34" s="445" t="s">
        <v>344</v>
      </c>
      <c r="AA34" s="725" t="s">
        <v>343</v>
      </c>
      <c r="AB34" s="725"/>
      <c r="AC34" s="445" t="s">
        <v>345</v>
      </c>
      <c r="AD34" s="445" t="s">
        <v>344</v>
      </c>
      <c r="AE34" s="725" t="s">
        <v>343</v>
      </c>
      <c r="AF34" s="725"/>
      <c r="AG34" s="445" t="s">
        <v>345</v>
      </c>
      <c r="AH34" s="445" t="s">
        <v>344</v>
      </c>
      <c r="AI34" s="725" t="s">
        <v>343</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c r="A35" s="2"/>
      <c r="B35" s="390"/>
      <c r="C35" s="674"/>
      <c r="D35" s="669"/>
      <c r="E35" s="669"/>
      <c r="F35" s="669"/>
      <c r="G35" s="669"/>
      <c r="H35" s="669"/>
      <c r="I35" s="669"/>
      <c r="J35" s="670"/>
      <c r="K35" s="685"/>
      <c r="L35" s="685"/>
      <c r="M35" s="685"/>
      <c r="N35" s="685"/>
      <c r="O35" s="685" t="s">
        <v>642</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0</v>
      </c>
      <c r="AE35" s="719">
        <f>AE32+AF32</f>
        <v>0</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0</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c r="A36" s="2"/>
      <c r="B36" s="390"/>
      <c r="C36" s="674"/>
      <c r="D36" s="669"/>
      <c r="E36" s="669"/>
      <c r="F36" s="669"/>
      <c r="G36" s="669"/>
      <c r="H36" s="669"/>
      <c r="I36" s="669"/>
      <c r="J36" s="670"/>
      <c r="K36" s="685"/>
      <c r="L36" s="685"/>
      <c r="M36" s="685"/>
      <c r="N36" s="685"/>
      <c r="O36" s="685" t="s">
        <v>643</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Ⅰ</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Ⅰ</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390"/>
      <c r="C37" s="674"/>
      <c r="D37" s="669"/>
      <c r="E37" s="669"/>
      <c r="F37" s="669"/>
      <c r="G37" s="669"/>
      <c r="H37" s="669"/>
      <c r="I37" s="669"/>
      <c r="J37" s="670"/>
      <c r="K37" s="685"/>
      <c r="L37" s="685"/>
      <c r="M37" s="685"/>
      <c r="N37" s="685"/>
      <c r="O37" s="685" t="s">
        <v>644</v>
      </c>
      <c r="P37" s="685"/>
      <c r="Q37" s="685"/>
      <c r="R37" s="685"/>
      <c r="S37" s="685"/>
      <c r="T37" s="685"/>
      <c r="U37" s="685"/>
      <c r="V37" s="685"/>
      <c r="W37" s="685"/>
      <c r="X37" s="685"/>
      <c r="Y37" s="719" t="str">
        <f>IF(COUNTIF(Y36:AJ36,"Ⅳ")&gt;0,"Ⅳ",IF(COUNTIF(Y36:AJ36,"Ⅲ")&gt;0,"Ⅲ",IF(COUNTIF(Y36:AJ36,"Ⅱ")&gt;0,"Ⅱ","Ⅰ")))</f>
        <v>Ⅰ</v>
      </c>
      <c r="Z37" s="720"/>
      <c r="AA37" s="720"/>
      <c r="AB37" s="720"/>
      <c r="AC37" s="720"/>
      <c r="AD37" s="720"/>
      <c r="AE37" s="720"/>
      <c r="AF37" s="720"/>
      <c r="AG37" s="720"/>
      <c r="AH37" s="720"/>
      <c r="AI37" s="720"/>
      <c r="AJ37" s="721"/>
      <c r="AK37" s="731"/>
      <c r="AL37" s="732"/>
      <c r="AM37" s="732"/>
      <c r="AN37" s="732"/>
      <c r="AO37" s="733"/>
      <c r="AP37" s="2"/>
    </row>
    <row r="38" spans="1:111" ht="14.25" customHeight="1">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1:111" ht="14.25" customHeight="1">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1:111" ht="12" customHeight="1">
      <c r="B40" s="390"/>
      <c r="C40" s="674"/>
      <c r="D40" s="669"/>
      <c r="E40" s="669"/>
      <c r="F40" s="669"/>
      <c r="G40" s="669"/>
      <c r="H40" s="669"/>
      <c r="I40" s="669"/>
      <c r="J40" s="670"/>
      <c r="K40" s="735" t="s">
        <v>645</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row>
    <row r="41" spans="1:111" ht="12" customHeight="1">
      <c r="B41" s="390"/>
      <c r="C41" s="674"/>
      <c r="D41" s="669"/>
      <c r="E41" s="669"/>
      <c r="F41" s="669"/>
      <c r="G41" s="669"/>
      <c r="H41" s="669"/>
      <c r="I41" s="669"/>
      <c r="J41" s="670"/>
      <c r="K41" s="736" t="s">
        <v>646</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1:111" ht="12" customHeight="1">
      <c r="B42" s="390"/>
      <c r="C42" s="674"/>
      <c r="D42" s="669"/>
      <c r="E42" s="669"/>
      <c r="F42" s="669"/>
      <c r="G42" s="669"/>
      <c r="H42" s="669"/>
      <c r="I42" s="669"/>
      <c r="J42" s="670"/>
      <c r="K42" s="737" t="s">
        <v>647</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1:111" ht="12" customHeight="1">
      <c r="B43" s="390"/>
      <c r="C43" s="674"/>
      <c r="D43" s="669"/>
      <c r="E43" s="669"/>
      <c r="F43" s="669"/>
      <c r="G43" s="669"/>
      <c r="H43" s="669"/>
      <c r="I43" s="669"/>
      <c r="J43" s="670"/>
      <c r="K43" s="737" t="s">
        <v>648</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1:111" ht="12" customHeight="1">
      <c r="B44" s="390"/>
      <c r="C44" s="674"/>
      <c r="D44" s="669"/>
      <c r="E44" s="669"/>
      <c r="F44" s="669"/>
      <c r="G44" s="669"/>
      <c r="H44" s="669"/>
      <c r="I44" s="669"/>
      <c r="J44" s="670"/>
      <c r="K44" s="740" t="s">
        <v>649</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1:111"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c r="B46" s="2" t="s">
        <v>650</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c r="B47" s="2" t="s">
        <v>651</v>
      </c>
    </row>
    <row r="48" spans="1:111" ht="12" customHeight="1">
      <c r="B48" s="2" t="s">
        <v>652</v>
      </c>
    </row>
    <row r="49" spans="2:2" ht="12" customHeight="1">
      <c r="B49" s="2" t="s">
        <v>653</v>
      </c>
    </row>
    <row r="50" spans="2:2" ht="12" customHeight="1">
      <c r="B50" s="2" t="s">
        <v>654</v>
      </c>
    </row>
    <row r="51" spans="2:2" ht="12" customHeight="1">
      <c r="B51" s="2" t="s">
        <v>655</v>
      </c>
    </row>
    <row r="52" spans="2:2">
      <c r="B52" s="2" t="s">
        <v>656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30" priority="4">
      <formula>$AQ11=2</formula>
    </cfRule>
  </conditionalFormatting>
  <conditionalFormatting sqref="Y11:AF30">
    <cfRule type="expression" dxfId="29" priority="3">
      <formula>$AQ11=3</formula>
    </cfRule>
  </conditionalFormatting>
  <conditionalFormatting sqref="Y11:AJ30">
    <cfRule type="expression" dxfId="28" priority="1">
      <formula>$AQ11=4</formula>
    </cfRule>
  </conditionalFormatting>
  <conditionalFormatting sqref="AC11:AJ30">
    <cfRule type="expression" dxfId="27" priority="2">
      <formula>$AQ11=1</formula>
    </cfRule>
  </conditionalFormatting>
  <dataValidations count="2">
    <dataValidation type="list" allowBlank="1" showInputMessage="1" showErrorMessage="1" sqref="N11:O30 R11:T30" xr:uid="{347ECF0E-6259-4F19-867A-15C61ABF93AB}">
      <formula1>INDIRECT(L11)</formula1>
    </dataValidation>
    <dataValidation type="list" allowBlank="1" showInputMessage="1" showErrorMessage="1" sqref="Y11:AB30" xr:uid="{7A9FB6E4-D1A8-496C-AD16-DB10B5C13F19}">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D4C41-42E5-4538-856B-AD849D9200C6}">
  <dimension ref="A1:DG52"/>
  <sheetViews>
    <sheetView showGridLines="0" showZeros="0" view="pageBreakPreview" zoomScale="90" zoomScaleNormal="100" zoomScaleSheetLayoutView="90" workbookViewId="0">
      <selection activeCell="AY29" sqref="AY29"/>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2:86">
      <c r="AU1" s="631" t="s">
        <v>598</v>
      </c>
      <c r="AV1" s="632" t="s">
        <v>599</v>
      </c>
      <c r="AW1" s="633" t="s">
        <v>600</v>
      </c>
      <c r="AX1" s="634" t="s">
        <v>601</v>
      </c>
      <c r="AY1" s="635"/>
      <c r="AZ1" s="635"/>
      <c r="BA1" s="635"/>
      <c r="BB1" s="635"/>
      <c r="BC1" s="635"/>
      <c r="BD1" s="635"/>
      <c r="BE1" s="635"/>
      <c r="BF1" s="635"/>
      <c r="BG1" s="635"/>
      <c r="BH1" s="635"/>
      <c r="BI1" s="635"/>
      <c r="BJ1" s="635"/>
      <c r="BK1" s="635"/>
      <c r="BL1" s="635"/>
      <c r="BM1" s="635"/>
      <c r="BN1" s="635"/>
      <c r="BO1" s="635"/>
      <c r="BP1" s="635"/>
      <c r="BQ1" s="635"/>
      <c r="BR1" s="636"/>
      <c r="BS1" s="309" t="s">
        <v>602</v>
      </c>
      <c r="BT1" s="637"/>
      <c r="BU1" s="637"/>
      <c r="BV1" s="637"/>
      <c r="BW1" s="638" t="s">
        <v>603</v>
      </c>
      <c r="BX1" s="639"/>
      <c r="BY1" s="639"/>
      <c r="BZ1" s="639"/>
      <c r="CA1" s="639"/>
      <c r="CB1" s="639"/>
      <c r="CC1" s="639"/>
      <c r="CD1" s="639"/>
      <c r="CE1" s="639"/>
      <c r="CF1" s="639"/>
      <c r="CG1" s="639"/>
      <c r="CH1" s="640"/>
    </row>
    <row r="2" spans="2:86" ht="8.25" customHeight="1">
      <c r="AU2" s="631"/>
      <c r="AV2" s="641"/>
      <c r="AW2" s="642"/>
      <c r="AX2" s="643" t="s">
        <v>604</v>
      </c>
      <c r="AY2" s="118"/>
      <c r="AZ2" s="118"/>
      <c r="BA2" s="118"/>
      <c r="BB2" s="118"/>
      <c r="BC2" s="118"/>
      <c r="BD2" s="118"/>
      <c r="BE2" s="118"/>
      <c r="BF2" s="118"/>
      <c r="BG2" s="118"/>
      <c r="BH2" s="118"/>
      <c r="BI2" s="118"/>
      <c r="BJ2" s="118" t="s">
        <v>605</v>
      </c>
      <c r="BK2" s="118"/>
      <c r="BL2" s="118"/>
      <c r="BM2" s="118"/>
      <c r="BN2" s="118"/>
      <c r="BO2" s="118"/>
      <c r="BP2" s="118"/>
      <c r="BQ2" s="118"/>
      <c r="BR2" s="644"/>
      <c r="BS2" s="637"/>
      <c r="BT2" s="637"/>
      <c r="BU2" s="637"/>
      <c r="BV2" s="637"/>
      <c r="BW2" s="645" t="s">
        <v>606</v>
      </c>
      <c r="BX2" s="287"/>
      <c r="BY2" s="287"/>
      <c r="BZ2" s="287"/>
      <c r="CA2" s="118" t="s">
        <v>607</v>
      </c>
      <c r="CB2" s="118"/>
      <c r="CC2" s="118"/>
      <c r="CD2" s="118"/>
      <c r="CE2" s="118"/>
      <c r="CF2" s="118"/>
      <c r="CG2" s="118"/>
      <c r="CH2" s="644"/>
    </row>
    <row r="3" spans="2:86" ht="25.05" customHeight="1">
      <c r="B3" s="408" t="s">
        <v>608</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356</v>
      </c>
      <c r="AY3" s="118"/>
      <c r="AZ3" s="118"/>
      <c r="BA3" s="118"/>
      <c r="BB3" s="118" t="s">
        <v>342</v>
      </c>
      <c r="BC3" s="118"/>
      <c r="BD3" s="118"/>
      <c r="BE3" s="118"/>
      <c r="BF3" s="118" t="s">
        <v>353</v>
      </c>
      <c r="BG3" s="118"/>
      <c r="BH3" s="118"/>
      <c r="BI3" s="118"/>
      <c r="BJ3" s="287" t="s">
        <v>356</v>
      </c>
      <c r="BK3" s="287"/>
      <c r="BL3" s="287"/>
      <c r="BM3" s="287" t="s">
        <v>342</v>
      </c>
      <c r="BN3" s="287"/>
      <c r="BO3" s="287"/>
      <c r="BP3" s="287" t="s">
        <v>353</v>
      </c>
      <c r="BQ3" s="287"/>
      <c r="BR3" s="648"/>
      <c r="BS3" s="309" t="s">
        <v>356</v>
      </c>
      <c r="BT3" s="309" t="s">
        <v>342</v>
      </c>
      <c r="BU3" s="309" t="s">
        <v>353</v>
      </c>
      <c r="BV3" s="309" t="s">
        <v>609</v>
      </c>
      <c r="BW3" s="643" t="s">
        <v>610</v>
      </c>
      <c r="BX3" s="118"/>
      <c r="BY3" s="118"/>
      <c r="BZ3" s="118"/>
      <c r="CA3" s="118" t="s">
        <v>342</v>
      </c>
      <c r="CB3" s="118"/>
      <c r="CC3" s="118"/>
      <c r="CD3" s="118"/>
      <c r="CE3" s="118" t="s">
        <v>353</v>
      </c>
      <c r="CF3" s="118"/>
      <c r="CG3" s="118"/>
      <c r="CH3" s="644"/>
    </row>
    <row r="4" spans="2:86" ht="18" customHeight="1">
      <c r="B4" s="266" t="s">
        <v>8</v>
      </c>
      <c r="C4" s="266"/>
      <c r="D4" s="604"/>
      <c r="E4" s="115" t="s">
        <v>292</v>
      </c>
      <c r="F4" s="116"/>
      <c r="G4" s="116"/>
      <c r="H4" s="116"/>
      <c r="I4" s="116"/>
      <c r="J4" s="117"/>
      <c r="K4" s="141" t="s">
        <v>9</v>
      </c>
      <c r="L4" s="287"/>
      <c r="M4" s="287"/>
      <c r="N4" s="288" t="s">
        <v>294</v>
      </c>
      <c r="O4" s="288"/>
      <c r="P4" s="288"/>
      <c r="Q4" s="288"/>
      <c r="R4" s="288"/>
      <c r="S4" s="288"/>
      <c r="T4" s="118" t="s">
        <v>374</v>
      </c>
      <c r="U4" s="118"/>
      <c r="V4" s="118"/>
      <c r="W4" s="118"/>
      <c r="X4" s="118"/>
      <c r="Y4" s="109" t="s">
        <v>310</v>
      </c>
      <c r="Z4" s="109"/>
      <c r="AA4" s="109"/>
      <c r="AB4" s="109"/>
      <c r="AC4" s="109"/>
      <c r="AD4" s="109"/>
      <c r="AE4" s="109"/>
      <c r="AF4" s="109"/>
      <c r="AG4" s="91" t="s">
        <v>375</v>
      </c>
      <c r="AH4" s="92"/>
      <c r="AI4" s="92"/>
      <c r="AJ4" s="93"/>
      <c r="AK4" s="606">
        <v>44861</v>
      </c>
      <c r="AL4" s="649"/>
      <c r="AM4" s="649"/>
      <c r="AN4" s="649"/>
      <c r="AO4" s="650"/>
      <c r="AQ4" s="651"/>
      <c r="AU4" s="631"/>
      <c r="AV4" s="641"/>
      <c r="AW4" s="642"/>
      <c r="AX4" s="652" t="s">
        <v>611</v>
      </c>
      <c r="AY4" s="653" t="s">
        <v>612</v>
      </c>
      <c r="AZ4" s="653" t="s">
        <v>613</v>
      </c>
      <c r="BA4" s="654" t="s">
        <v>614</v>
      </c>
      <c r="BB4" s="655" t="s">
        <v>611</v>
      </c>
      <c r="BC4" s="653" t="s">
        <v>612</v>
      </c>
      <c r="BD4" s="653" t="s">
        <v>613</v>
      </c>
      <c r="BE4" s="654" t="s">
        <v>614</v>
      </c>
      <c r="BF4" s="655" t="s">
        <v>611</v>
      </c>
      <c r="BG4" s="653" t="s">
        <v>612</v>
      </c>
      <c r="BH4" s="653" t="s">
        <v>613</v>
      </c>
      <c r="BI4" s="654" t="s">
        <v>614</v>
      </c>
      <c r="BJ4" s="655" t="s">
        <v>611</v>
      </c>
      <c r="BK4" s="653" t="s">
        <v>612</v>
      </c>
      <c r="BL4" s="654" t="s">
        <v>615</v>
      </c>
      <c r="BM4" s="655" t="s">
        <v>611</v>
      </c>
      <c r="BN4" s="653" t="s">
        <v>612</v>
      </c>
      <c r="BO4" s="654" t="s">
        <v>615</v>
      </c>
      <c r="BP4" s="655" t="s">
        <v>611</v>
      </c>
      <c r="BQ4" s="653" t="s">
        <v>612</v>
      </c>
      <c r="BR4" s="656" t="s">
        <v>615</v>
      </c>
      <c r="BS4" s="637"/>
      <c r="BT4" s="637"/>
      <c r="BU4" s="637"/>
      <c r="BV4" s="637"/>
      <c r="BW4" s="652" t="s">
        <v>611</v>
      </c>
      <c r="BX4" s="653" t="s">
        <v>612</v>
      </c>
      <c r="BY4" s="653" t="s">
        <v>613</v>
      </c>
      <c r="BZ4" s="654" t="s">
        <v>614</v>
      </c>
      <c r="CA4" s="655" t="s">
        <v>611</v>
      </c>
      <c r="CB4" s="653" t="s">
        <v>612</v>
      </c>
      <c r="CC4" s="653" t="s">
        <v>613</v>
      </c>
      <c r="CD4" s="654" t="s">
        <v>614</v>
      </c>
      <c r="CE4" s="655" t="s">
        <v>611</v>
      </c>
      <c r="CF4" s="653" t="s">
        <v>612</v>
      </c>
      <c r="CG4" s="653" t="s">
        <v>613</v>
      </c>
      <c r="CH4" s="656" t="s">
        <v>614</v>
      </c>
    </row>
    <row r="5" spans="2:86" ht="18" customHeight="1">
      <c r="B5" s="274" t="s">
        <v>0</v>
      </c>
      <c r="C5" s="274"/>
      <c r="D5" s="609"/>
      <c r="E5" s="119" t="s">
        <v>293</v>
      </c>
      <c r="F5" s="120"/>
      <c r="G5" s="120"/>
      <c r="H5" s="120"/>
      <c r="I5" s="120"/>
      <c r="J5" s="130"/>
      <c r="K5" s="413" t="s">
        <v>1</v>
      </c>
      <c r="L5" s="309"/>
      <c r="M5" s="309"/>
      <c r="N5" s="288" t="s">
        <v>295</v>
      </c>
      <c r="O5" s="288"/>
      <c r="P5" s="288"/>
      <c r="Q5" s="288"/>
      <c r="R5" s="288"/>
      <c r="S5" s="288"/>
      <c r="T5" s="118" t="s">
        <v>376</v>
      </c>
      <c r="U5" s="118"/>
      <c r="V5" s="118"/>
      <c r="W5" s="118"/>
      <c r="X5" s="118"/>
      <c r="Y5" s="109" t="s">
        <v>334</v>
      </c>
      <c r="Z5" s="109"/>
      <c r="AA5" s="109"/>
      <c r="AB5" s="109"/>
      <c r="AC5" s="109"/>
      <c r="AD5" s="109"/>
      <c r="AE5" s="109"/>
      <c r="AF5" s="109"/>
      <c r="AG5" s="578"/>
      <c r="AH5" s="611"/>
      <c r="AI5" s="611"/>
      <c r="AJ5" s="579"/>
      <c r="AK5" s="657"/>
      <c r="AL5" s="658"/>
      <c r="AM5" s="658"/>
      <c r="AN5" s="658"/>
      <c r="AO5" s="659"/>
      <c r="AQ5" s="651" t="s">
        <v>616</v>
      </c>
      <c r="AU5" s="631"/>
      <c r="AV5" s="660">
        <f>N7</f>
        <v>28</v>
      </c>
      <c r="AW5" s="661">
        <f>R7</f>
        <v>10.4</v>
      </c>
      <c r="AX5" s="662">
        <f>+Y32</f>
        <v>0</v>
      </c>
      <c r="AY5" s="662">
        <f>+Z32</f>
        <v>0</v>
      </c>
      <c r="AZ5" s="662">
        <f>+AA32</f>
        <v>0</v>
      </c>
      <c r="BA5" s="662">
        <f t="shared" ref="BA5" si="0">+AB32</f>
        <v>0</v>
      </c>
      <c r="BB5" s="662">
        <f>+AC32</f>
        <v>0</v>
      </c>
      <c r="BC5" s="662">
        <f t="shared" ref="BC5:BI5" si="1">+AD32</f>
        <v>0</v>
      </c>
      <c r="BD5" s="662">
        <f t="shared" si="1"/>
        <v>0</v>
      </c>
      <c r="BE5" s="662">
        <f t="shared" si="1"/>
        <v>1</v>
      </c>
      <c r="BF5" s="662">
        <f t="shared" si="1"/>
        <v>0</v>
      </c>
      <c r="BG5" s="662">
        <f t="shared" si="1"/>
        <v>0</v>
      </c>
      <c r="BH5" s="662">
        <f t="shared" si="1"/>
        <v>0</v>
      </c>
      <c r="BI5" s="662">
        <f t="shared" si="1"/>
        <v>0</v>
      </c>
      <c r="BJ5" s="662">
        <f>IF(Y35="",0,Y35)</f>
        <v>0</v>
      </c>
      <c r="BK5" s="662">
        <f>IF(Z35="",0,Z35)</f>
        <v>0</v>
      </c>
      <c r="BL5" s="662">
        <f>IF(AA35="",0,AA35)</f>
        <v>0</v>
      </c>
      <c r="BM5" s="662">
        <f>+AC35</f>
        <v>0</v>
      </c>
      <c r="BN5" s="662">
        <f t="shared" ref="BN5:BO5" si="2">+AD35</f>
        <v>0</v>
      </c>
      <c r="BO5" s="662">
        <f t="shared" si="2"/>
        <v>1</v>
      </c>
      <c r="BP5" s="662">
        <f>+AG35</f>
        <v>0</v>
      </c>
      <c r="BQ5" s="662">
        <f>+AH35</f>
        <v>0</v>
      </c>
      <c r="BR5" s="662">
        <f>+AI35</f>
        <v>0</v>
      </c>
      <c r="BS5" s="651" t="str">
        <f>+Y36</f>
        <v>Ⅰ</v>
      </c>
      <c r="BT5" s="651" t="str">
        <f>+AC36</f>
        <v>Ⅱ</v>
      </c>
      <c r="BU5" s="651" t="str">
        <f>+AG36</f>
        <v>Ⅰ</v>
      </c>
      <c r="BV5" s="651" t="str">
        <f>+Y37</f>
        <v>Ⅱ</v>
      </c>
      <c r="BW5" s="663" t="str">
        <f>IF(Y32&gt;0,R7,"")</f>
        <v/>
      </c>
      <c r="BX5" s="664" t="str">
        <f>IF(Z32&gt;0,"",IF(AA32&gt;0,R7,""))</f>
        <v/>
      </c>
      <c r="BY5" s="664" t="str">
        <f>IF(Y32+Z32&gt;0,"",IF(AA32&gt;0,R7,""))</f>
        <v/>
      </c>
      <c r="BZ5" s="664" t="str">
        <f>IF(Y32+Z32+AA32&gt;0,"",IF(AB32&gt;0,R7,""))</f>
        <v/>
      </c>
      <c r="CA5" s="665">
        <f t="shared" ref="CA5:CH5" si="3">+AC31</f>
        <v>0</v>
      </c>
      <c r="CB5" s="665">
        <f t="shared" si="3"/>
        <v>0</v>
      </c>
      <c r="CC5" s="665">
        <f t="shared" si="3"/>
        <v>0</v>
      </c>
      <c r="CD5" s="665">
        <f t="shared" si="3"/>
        <v>3.38</v>
      </c>
      <c r="CE5" s="665">
        <f t="shared" si="3"/>
        <v>0</v>
      </c>
      <c r="CF5" s="665">
        <f t="shared" si="3"/>
        <v>0</v>
      </c>
      <c r="CG5" s="665">
        <f t="shared" si="3"/>
        <v>0</v>
      </c>
      <c r="CH5" s="665">
        <f t="shared" si="3"/>
        <v>0</v>
      </c>
    </row>
    <row r="6" spans="2:86" ht="12" customHeight="1">
      <c r="B6" s="666" t="s">
        <v>617</v>
      </c>
      <c r="C6" s="667"/>
      <c r="D6" s="668"/>
      <c r="E6" s="669"/>
      <c r="F6" s="669"/>
      <c r="G6" s="669"/>
      <c r="H6" s="669"/>
      <c r="I6" s="669"/>
      <c r="J6" s="670"/>
      <c r="K6" s="671" t="s">
        <v>618</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2:86" ht="12" customHeight="1">
      <c r="B7" s="390"/>
      <c r="C7" s="674"/>
      <c r="D7" s="669"/>
      <c r="E7" s="669"/>
      <c r="F7" s="669"/>
      <c r="G7" s="669"/>
      <c r="H7" s="669"/>
      <c r="I7" s="669"/>
      <c r="J7" s="670"/>
      <c r="K7" s="675" t="s">
        <v>619</v>
      </c>
      <c r="L7" s="676"/>
      <c r="M7" s="677"/>
      <c r="N7" s="678">
        <v>28</v>
      </c>
      <c r="O7" s="679"/>
      <c r="P7" s="675" t="s">
        <v>620</v>
      </c>
      <c r="Q7" s="677"/>
      <c r="R7" s="680">
        <v>10.4</v>
      </c>
      <c r="S7" s="681"/>
      <c r="T7" s="682"/>
      <c r="U7" s="683" t="s">
        <v>621</v>
      </c>
      <c r="V7" s="684"/>
      <c r="W7" s="683" t="s">
        <v>622</v>
      </c>
      <c r="X7" s="684"/>
      <c r="Y7" s="677" t="s">
        <v>623</v>
      </c>
      <c r="Z7" s="685"/>
      <c r="AA7" s="685"/>
      <c r="AB7" s="685"/>
      <c r="AC7" s="683" t="s">
        <v>624</v>
      </c>
      <c r="AD7" s="686"/>
      <c r="AE7" s="686"/>
      <c r="AF7" s="686"/>
      <c r="AG7" s="686"/>
      <c r="AH7" s="686"/>
      <c r="AI7" s="686"/>
      <c r="AJ7" s="684"/>
      <c r="AK7" s="683" t="s">
        <v>625</v>
      </c>
      <c r="AL7" s="686"/>
      <c r="AM7" s="686"/>
      <c r="AN7" s="687"/>
      <c r="AO7" s="688"/>
      <c r="AP7" s="2"/>
      <c r="AW7" s="689"/>
    </row>
    <row r="8" spans="2:86" ht="12" customHeight="1">
      <c r="B8" s="390"/>
      <c r="C8" s="674"/>
      <c r="D8" s="669"/>
      <c r="E8" s="669"/>
      <c r="F8" s="669"/>
      <c r="G8" s="669"/>
      <c r="H8" s="669"/>
      <c r="I8" s="669"/>
      <c r="J8" s="670"/>
      <c r="K8" s="685" t="s">
        <v>626</v>
      </c>
      <c r="L8" s="685" t="s">
        <v>387</v>
      </c>
      <c r="M8" s="685"/>
      <c r="N8" s="685" t="s">
        <v>388</v>
      </c>
      <c r="O8" s="685"/>
      <c r="P8" s="685" t="s">
        <v>627</v>
      </c>
      <c r="Q8" s="685"/>
      <c r="R8" s="685" t="s">
        <v>499</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2:86" ht="12" customHeight="1">
      <c r="B9" s="390"/>
      <c r="C9" s="674"/>
      <c r="D9" s="669"/>
      <c r="E9" s="669"/>
      <c r="F9" s="669"/>
      <c r="G9" s="669"/>
      <c r="H9" s="669"/>
      <c r="I9" s="669"/>
      <c r="J9" s="670"/>
      <c r="K9" s="685"/>
      <c r="L9" s="685"/>
      <c r="M9" s="685"/>
      <c r="N9" s="685"/>
      <c r="O9" s="685"/>
      <c r="P9" s="685"/>
      <c r="Q9" s="685"/>
      <c r="R9" s="685"/>
      <c r="S9" s="685"/>
      <c r="T9" s="685"/>
      <c r="U9" s="690"/>
      <c r="V9" s="691"/>
      <c r="W9" s="690"/>
      <c r="X9" s="691"/>
      <c r="Y9" s="677" t="s">
        <v>628</v>
      </c>
      <c r="Z9" s="685"/>
      <c r="AA9" s="685"/>
      <c r="AB9" s="685"/>
      <c r="AC9" s="685" t="s">
        <v>629</v>
      </c>
      <c r="AD9" s="685"/>
      <c r="AE9" s="685"/>
      <c r="AF9" s="685"/>
      <c r="AG9" s="685" t="s">
        <v>630</v>
      </c>
      <c r="AH9" s="685"/>
      <c r="AI9" s="685"/>
      <c r="AJ9" s="685"/>
      <c r="AK9" s="690"/>
      <c r="AL9" s="695"/>
      <c r="AM9" s="695"/>
      <c r="AN9" s="696"/>
      <c r="AO9" s="697"/>
      <c r="AP9" s="2"/>
    </row>
    <row r="10" spans="2:86" ht="12" customHeight="1">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345</v>
      </c>
      <c r="Z10" s="699" t="s">
        <v>344</v>
      </c>
      <c r="AA10" s="699" t="s">
        <v>631</v>
      </c>
      <c r="AB10" s="699" t="s">
        <v>632</v>
      </c>
      <c r="AC10" s="699" t="s">
        <v>345</v>
      </c>
      <c r="AD10" s="699" t="s">
        <v>344</v>
      </c>
      <c r="AE10" s="699" t="s">
        <v>631</v>
      </c>
      <c r="AF10" s="699" t="s">
        <v>632</v>
      </c>
      <c r="AG10" s="699" t="s">
        <v>345</v>
      </c>
      <c r="AH10" s="699" t="s">
        <v>344</v>
      </c>
      <c r="AI10" s="699" t="s">
        <v>631</v>
      </c>
      <c r="AJ10" s="699" t="s">
        <v>632</v>
      </c>
      <c r="AK10" s="692"/>
      <c r="AL10" s="693"/>
      <c r="AM10" s="693"/>
      <c r="AN10" s="700"/>
      <c r="AO10" s="701"/>
      <c r="AP10" s="2"/>
    </row>
    <row r="11" spans="2:86" ht="12" customHeight="1">
      <c r="B11" s="390"/>
      <c r="C11" s="674"/>
      <c r="D11" s="669"/>
      <c r="E11" s="669"/>
      <c r="F11" s="669"/>
      <c r="G11" s="669"/>
      <c r="H11" s="669"/>
      <c r="I11" s="669"/>
      <c r="J11" s="670"/>
      <c r="K11" s="702">
        <v>1</v>
      </c>
      <c r="L11" s="703" t="s">
        <v>402</v>
      </c>
      <c r="M11" s="704"/>
      <c r="N11" s="703" t="s">
        <v>439</v>
      </c>
      <c r="O11" s="704"/>
      <c r="P11" s="703" t="s">
        <v>404</v>
      </c>
      <c r="Q11" s="704"/>
      <c r="R11" s="705" t="s">
        <v>426</v>
      </c>
      <c r="S11" s="705"/>
      <c r="T11" s="705"/>
      <c r="U11" s="703" t="s">
        <v>318</v>
      </c>
      <c r="V11" s="704"/>
      <c r="W11" s="703" t="s">
        <v>291</v>
      </c>
      <c r="X11" s="706"/>
      <c r="Y11" s="707"/>
      <c r="Z11" s="707"/>
      <c r="AA11" s="707"/>
      <c r="AB11" s="707"/>
      <c r="AC11" s="708"/>
      <c r="AD11" s="708"/>
      <c r="AE11" s="708"/>
      <c r="AF11" s="708">
        <v>3.38</v>
      </c>
      <c r="AG11" s="708"/>
      <c r="AH11" s="708"/>
      <c r="AI11" s="708"/>
      <c r="AJ11" s="708"/>
      <c r="AK11" s="709" t="s">
        <v>662</v>
      </c>
      <c r="AL11" s="710"/>
      <c r="AM11" s="710"/>
      <c r="AN11" s="711"/>
      <c r="AO11" s="712"/>
      <c r="AP11" s="2"/>
      <c r="AQ11" s="713">
        <f>IF(P11="外力",1,IF(P11="材質劣化",2,IF(P11="漏水",3,4)))</f>
        <v>2</v>
      </c>
    </row>
    <row r="12" spans="2:86" ht="12" customHeight="1">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4">IF(P12="外力",1,IF(P12="材質劣化",2,IF(P12="漏水",3,4)))</f>
        <v>4</v>
      </c>
    </row>
    <row r="13" spans="2:86" ht="12" customHeight="1">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4"/>
        <v>4</v>
      </c>
    </row>
    <row r="14" spans="2:86" ht="12" customHeight="1">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row>
    <row r="15" spans="2:86" ht="12" customHeight="1">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row>
    <row r="16" spans="2:86" ht="12" customHeight="1">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row>
    <row r="17" spans="1:111" s="630" customFormat="1" ht="12" customHeight="1">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633</v>
      </c>
      <c r="L31" s="685" t="s">
        <v>634</v>
      </c>
      <c r="M31" s="685"/>
      <c r="N31" s="685"/>
      <c r="O31" s="685"/>
      <c r="P31" s="685"/>
      <c r="Q31" s="685"/>
      <c r="R31" s="685"/>
      <c r="S31" s="685"/>
      <c r="T31" s="685"/>
      <c r="U31" s="685"/>
      <c r="V31" s="685"/>
      <c r="W31" s="685"/>
      <c r="X31" s="685"/>
      <c r="Y31" s="675" t="s">
        <v>635</v>
      </c>
      <c r="Z31" s="676"/>
      <c r="AA31" s="676"/>
      <c r="AB31" s="677"/>
      <c r="AC31" s="714">
        <f t="shared" ref="AC31:AJ31" si="5">SUM(AC11:AC30)</f>
        <v>0</v>
      </c>
      <c r="AD31" s="714">
        <f t="shared" si="5"/>
        <v>0</v>
      </c>
      <c r="AE31" s="714">
        <f t="shared" si="5"/>
        <v>0</v>
      </c>
      <c r="AF31" s="714">
        <f t="shared" si="5"/>
        <v>3.38</v>
      </c>
      <c r="AG31" s="714">
        <f t="shared" si="5"/>
        <v>0</v>
      </c>
      <c r="AH31" s="714">
        <f t="shared" si="5"/>
        <v>0</v>
      </c>
      <c r="AI31" s="714">
        <f t="shared" si="5"/>
        <v>0</v>
      </c>
      <c r="AJ31" s="714">
        <f t="shared" si="5"/>
        <v>0</v>
      </c>
      <c r="AK31" s="675" t="s">
        <v>636</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637</v>
      </c>
      <c r="M32" s="685"/>
      <c r="N32" s="685"/>
      <c r="O32" s="685" t="s">
        <v>638</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0</v>
      </c>
      <c r="AE32" s="715">
        <f t="shared" si="6"/>
        <v>0</v>
      </c>
      <c r="AF32" s="715">
        <f t="shared" si="6"/>
        <v>1</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390"/>
      <c r="C33" s="674"/>
      <c r="D33" s="669"/>
      <c r="E33" s="669"/>
      <c r="F33" s="669"/>
      <c r="G33" s="669"/>
      <c r="H33" s="669"/>
      <c r="I33" s="669"/>
      <c r="J33" s="670"/>
      <c r="K33" s="685"/>
      <c r="L33" s="685"/>
      <c r="M33" s="685"/>
      <c r="N33" s="685"/>
      <c r="O33" s="685" t="s">
        <v>639</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Ⅱb</v>
      </c>
      <c r="AD33" s="720"/>
      <c r="AE33" s="720"/>
      <c r="AF33" s="721"/>
      <c r="AG33" s="719" t="str">
        <f>IF(AG32&gt;0,"Ⅳ",IF(AH32&gt;0,"Ⅲ",IF(AI32&gt;0,"Ⅱa",IF(AJ32&gt;0,"Ⅱb","Ⅰ"))))</f>
        <v>Ⅰ</v>
      </c>
      <c r="AH33" s="720"/>
      <c r="AI33" s="720"/>
      <c r="AJ33" s="721"/>
      <c r="AK33" s="722"/>
      <c r="AL33" s="723"/>
      <c r="AM33" s="723"/>
      <c r="AN33" s="723"/>
      <c r="AO33" s="724"/>
      <c r="AP33" s="2"/>
      <c r="AQ33" s="31" t="s">
        <v>611</v>
      </c>
      <c r="AR33" s="31" t="s">
        <v>612</v>
      </c>
      <c r="AS33" s="287" t="s">
        <v>615</v>
      </c>
      <c r="AT33" s="494"/>
    </row>
    <row r="34" spans="2:86" ht="12" customHeight="1">
      <c r="B34" s="390"/>
      <c r="C34" s="674"/>
      <c r="D34" s="669"/>
      <c r="E34" s="669"/>
      <c r="F34" s="669"/>
      <c r="G34" s="669"/>
      <c r="H34" s="669"/>
      <c r="I34" s="669"/>
      <c r="J34" s="670"/>
      <c r="K34" s="685"/>
      <c r="L34" s="685" t="s">
        <v>640</v>
      </c>
      <c r="M34" s="685"/>
      <c r="N34" s="685"/>
      <c r="O34" s="685" t="s">
        <v>641</v>
      </c>
      <c r="P34" s="685"/>
      <c r="Q34" s="685"/>
      <c r="R34" s="685"/>
      <c r="S34" s="685"/>
      <c r="T34" s="685"/>
      <c r="U34" s="685"/>
      <c r="V34" s="685"/>
      <c r="W34" s="685"/>
      <c r="X34" s="685"/>
      <c r="Y34" s="445" t="s">
        <v>345</v>
      </c>
      <c r="Z34" s="445" t="s">
        <v>344</v>
      </c>
      <c r="AA34" s="725" t="s">
        <v>343</v>
      </c>
      <c r="AB34" s="725"/>
      <c r="AC34" s="445" t="s">
        <v>345</v>
      </c>
      <c r="AD34" s="445" t="s">
        <v>344</v>
      </c>
      <c r="AE34" s="725" t="s">
        <v>343</v>
      </c>
      <c r="AF34" s="725"/>
      <c r="AG34" s="445" t="s">
        <v>345</v>
      </c>
      <c r="AH34" s="445" t="s">
        <v>344</v>
      </c>
      <c r="AI34" s="725" t="s">
        <v>343</v>
      </c>
      <c r="AJ34" s="725"/>
      <c r="AK34" s="722"/>
      <c r="AL34" s="723"/>
      <c r="AM34" s="723"/>
      <c r="AN34" s="723"/>
      <c r="AO34" s="724"/>
      <c r="AP34" s="2"/>
      <c r="AQ34" s="726">
        <f>+Y32+Z32</f>
        <v>0</v>
      </c>
      <c r="AR34" s="727"/>
      <c r="AS34" s="726">
        <f>+AA32+AB32</f>
        <v>0</v>
      </c>
      <c r="AT34" s="727"/>
    </row>
    <row r="35" spans="2:86" ht="12" customHeight="1">
      <c r="B35" s="390"/>
      <c r="C35" s="674"/>
      <c r="D35" s="669"/>
      <c r="E35" s="669"/>
      <c r="F35" s="669"/>
      <c r="G35" s="669"/>
      <c r="H35" s="669"/>
      <c r="I35" s="669"/>
      <c r="J35" s="670"/>
      <c r="K35" s="685"/>
      <c r="L35" s="685"/>
      <c r="M35" s="685"/>
      <c r="N35" s="685"/>
      <c r="O35" s="685" t="s">
        <v>642</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0</v>
      </c>
      <c r="AE35" s="719">
        <f>AE32+AF32</f>
        <v>1</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1</v>
      </c>
      <c r="AT35" s="729"/>
    </row>
    <row r="36" spans="2:86" ht="12" customHeight="1">
      <c r="B36" s="390"/>
      <c r="C36" s="674"/>
      <c r="D36" s="669"/>
      <c r="E36" s="669"/>
      <c r="F36" s="669"/>
      <c r="G36" s="669"/>
      <c r="H36" s="669"/>
      <c r="I36" s="669"/>
      <c r="J36" s="670"/>
      <c r="K36" s="685"/>
      <c r="L36" s="685"/>
      <c r="M36" s="685"/>
      <c r="N36" s="685"/>
      <c r="O36" s="685" t="s">
        <v>643</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Ⅱ</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Ⅱ</v>
      </c>
      <c r="AR36" s="730"/>
      <c r="AS36" s="730"/>
      <c r="AT36" s="730"/>
    </row>
    <row r="37" spans="2:86" ht="12" customHeight="1">
      <c r="B37" s="390"/>
      <c r="C37" s="674"/>
      <c r="D37" s="669"/>
      <c r="E37" s="669"/>
      <c r="F37" s="669"/>
      <c r="G37" s="669"/>
      <c r="H37" s="669"/>
      <c r="I37" s="669"/>
      <c r="J37" s="670"/>
      <c r="K37" s="685"/>
      <c r="L37" s="685"/>
      <c r="M37" s="685"/>
      <c r="N37" s="685"/>
      <c r="O37" s="685" t="s">
        <v>644</v>
      </c>
      <c r="P37" s="685"/>
      <c r="Q37" s="685"/>
      <c r="R37" s="685"/>
      <c r="S37" s="685"/>
      <c r="T37" s="685"/>
      <c r="U37" s="685"/>
      <c r="V37" s="685"/>
      <c r="W37" s="685"/>
      <c r="X37" s="685"/>
      <c r="Y37" s="719" t="str">
        <f>IF(COUNTIF(Y36:AJ36,"Ⅳ")&gt;0,"Ⅳ",IF(COUNTIF(Y36:AJ36,"Ⅲ")&gt;0,"Ⅲ",IF(COUNTIF(Y36:AJ36,"Ⅱ")&gt;0,"Ⅱ","Ⅰ")))</f>
        <v>Ⅱ</v>
      </c>
      <c r="Z37" s="720"/>
      <c r="AA37" s="720"/>
      <c r="AB37" s="720"/>
      <c r="AC37" s="720"/>
      <c r="AD37" s="720"/>
      <c r="AE37" s="720"/>
      <c r="AF37" s="720"/>
      <c r="AG37" s="720"/>
      <c r="AH37" s="720"/>
      <c r="AI37" s="720"/>
      <c r="AJ37" s="721"/>
      <c r="AK37" s="731"/>
      <c r="AL37" s="732"/>
      <c r="AM37" s="732"/>
      <c r="AN37" s="732"/>
      <c r="AO37" s="733"/>
      <c r="AP37" s="2"/>
    </row>
    <row r="38" spans="2:86" ht="14.25" customHeight="1">
      <c r="B38" s="390"/>
      <c r="C38" s="674"/>
      <c r="D38" s="669"/>
      <c r="E38" s="669"/>
      <c r="F38" s="669"/>
      <c r="G38" s="669"/>
      <c r="H38" s="669"/>
      <c r="I38" s="669"/>
      <c r="J38" s="670"/>
      <c r="K38" s="685" t="s">
        <v>105</v>
      </c>
      <c r="L38" s="734" t="s">
        <v>663</v>
      </c>
      <c r="M38" s="734"/>
      <c r="N38" s="734"/>
      <c r="O38" s="734"/>
      <c r="P38" s="734"/>
      <c r="Q38" s="734"/>
      <c r="R38" s="734"/>
      <c r="S38" s="734"/>
      <c r="T38" s="734"/>
      <c r="U38" s="734"/>
      <c r="V38" s="734"/>
      <c r="W38" s="734"/>
      <c r="X38" s="734"/>
      <c r="Y38" s="734"/>
      <c r="Z38" s="734"/>
      <c r="AA38" s="734"/>
      <c r="AB38" s="734"/>
      <c r="AC38" s="734"/>
      <c r="AD38" s="734"/>
      <c r="AE38" s="734"/>
      <c r="AF38" s="734"/>
      <c r="AG38" s="734"/>
      <c r="AH38" s="734"/>
      <c r="AI38" s="734"/>
      <c r="AJ38" s="734"/>
      <c r="AK38" s="734"/>
      <c r="AL38" s="734"/>
      <c r="AM38" s="734"/>
      <c r="AN38" s="734"/>
      <c r="AO38" s="734"/>
      <c r="AP38" s="2"/>
    </row>
    <row r="39" spans="2:86" ht="14.25" customHeight="1">
      <c r="B39" s="390"/>
      <c r="C39" s="674"/>
      <c r="D39" s="669"/>
      <c r="E39" s="669"/>
      <c r="F39" s="669"/>
      <c r="G39" s="669"/>
      <c r="H39" s="669"/>
      <c r="I39" s="669"/>
      <c r="J39" s="670"/>
      <c r="K39" s="685"/>
      <c r="L39" s="734"/>
      <c r="M39" s="734"/>
      <c r="N39" s="734"/>
      <c r="O39" s="734"/>
      <c r="P39" s="734"/>
      <c r="Q39" s="734"/>
      <c r="R39" s="734"/>
      <c r="S39" s="734"/>
      <c r="T39" s="734"/>
      <c r="U39" s="734"/>
      <c r="V39" s="734"/>
      <c r="W39" s="734"/>
      <c r="X39" s="734"/>
      <c r="Y39" s="734"/>
      <c r="Z39" s="734"/>
      <c r="AA39" s="734"/>
      <c r="AB39" s="734"/>
      <c r="AC39" s="734"/>
      <c r="AD39" s="734"/>
      <c r="AE39" s="734"/>
      <c r="AF39" s="734"/>
      <c r="AG39" s="734"/>
      <c r="AH39" s="734"/>
      <c r="AI39" s="734"/>
      <c r="AJ39" s="734"/>
      <c r="AK39" s="734"/>
      <c r="AL39" s="734"/>
      <c r="AM39" s="734"/>
      <c r="AN39" s="734"/>
      <c r="AO39" s="734"/>
      <c r="AP39" s="2"/>
    </row>
    <row r="40" spans="2:86" ht="12" customHeight="1">
      <c r="B40" s="390"/>
      <c r="C40" s="674"/>
      <c r="D40" s="669"/>
      <c r="E40" s="669"/>
      <c r="F40" s="669"/>
      <c r="G40" s="669"/>
      <c r="H40" s="669"/>
      <c r="I40" s="669"/>
      <c r="J40" s="670"/>
      <c r="K40" s="735" t="s">
        <v>645</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row>
    <row r="41" spans="2:86" ht="12" customHeight="1">
      <c r="B41" s="390"/>
      <c r="C41" s="674"/>
      <c r="D41" s="669"/>
      <c r="E41" s="669"/>
      <c r="F41" s="669"/>
      <c r="G41" s="669"/>
      <c r="H41" s="669"/>
      <c r="I41" s="669"/>
      <c r="J41" s="670"/>
      <c r="K41" s="736" t="s">
        <v>646</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2:86" ht="12" customHeight="1">
      <c r="B42" s="390"/>
      <c r="C42" s="674"/>
      <c r="D42" s="669"/>
      <c r="E42" s="669"/>
      <c r="F42" s="669"/>
      <c r="G42" s="669"/>
      <c r="H42" s="669"/>
      <c r="I42" s="669"/>
      <c r="J42" s="670"/>
      <c r="K42" s="737" t="s">
        <v>647</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2:86" ht="12" customHeight="1">
      <c r="B43" s="390"/>
      <c r="C43" s="674"/>
      <c r="D43" s="669"/>
      <c r="E43" s="669"/>
      <c r="F43" s="669"/>
      <c r="G43" s="669"/>
      <c r="H43" s="669"/>
      <c r="I43" s="669"/>
      <c r="J43" s="670"/>
      <c r="K43" s="737" t="s">
        <v>648</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2:86" ht="12" customHeight="1">
      <c r="B44" s="390"/>
      <c r="C44" s="674"/>
      <c r="D44" s="669"/>
      <c r="E44" s="669"/>
      <c r="F44" s="669"/>
      <c r="G44" s="669"/>
      <c r="H44" s="669"/>
      <c r="I44" s="669"/>
      <c r="J44" s="670"/>
      <c r="K44" s="740" t="s">
        <v>649</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2:86"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2:86" s="602" customFormat="1" ht="12" customHeight="1">
      <c r="B46" s="2" t="s">
        <v>650</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2:86" ht="12" customHeight="1">
      <c r="B47" s="2" t="s">
        <v>651</v>
      </c>
    </row>
    <row r="48" spans="2:86" ht="12" customHeight="1">
      <c r="B48" s="2" t="s">
        <v>652</v>
      </c>
    </row>
    <row r="49" spans="2:2" ht="12" customHeight="1">
      <c r="B49" s="2" t="s">
        <v>653</v>
      </c>
    </row>
    <row r="50" spans="2:2" ht="12" customHeight="1">
      <c r="B50" s="2" t="s">
        <v>654</v>
      </c>
    </row>
    <row r="51" spans="2:2" ht="12" customHeight="1">
      <c r="B51" s="2" t="s">
        <v>655</v>
      </c>
    </row>
    <row r="52" spans="2:2">
      <c r="B52" s="2" t="s">
        <v>656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26" priority="4">
      <formula>$AQ11=2</formula>
    </cfRule>
  </conditionalFormatting>
  <conditionalFormatting sqref="Y11:AF30">
    <cfRule type="expression" dxfId="25" priority="3">
      <formula>$AQ11=3</formula>
    </cfRule>
  </conditionalFormatting>
  <conditionalFormatting sqref="Y11:AJ30">
    <cfRule type="expression" dxfId="24" priority="1">
      <formula>$AQ11=4</formula>
    </cfRule>
  </conditionalFormatting>
  <conditionalFormatting sqref="AC11:AJ30">
    <cfRule type="expression" dxfId="23" priority="2">
      <formula>$AQ11=1</formula>
    </cfRule>
  </conditionalFormatting>
  <dataValidations count="2">
    <dataValidation type="list" allowBlank="1" showInputMessage="1" showErrorMessage="1" sqref="N11:O30 R11:T30" xr:uid="{2AC7B747-24E3-4F08-BD73-71BFBD1DBE41}">
      <formula1>INDIRECT(L11)</formula1>
    </dataValidation>
    <dataValidation type="list" allowBlank="1" showInputMessage="1" showErrorMessage="1" sqref="Y11:AB30" xr:uid="{73D92E51-F919-40DA-A16D-9BBF1807ABC2}">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5817D-7C4B-44D0-AB10-7613F266DB2B}">
  <dimension ref="A1:DG52"/>
  <sheetViews>
    <sheetView showGridLines="0" showZeros="0" view="pageBreakPreview" zoomScale="90" zoomScaleNormal="100" zoomScaleSheetLayoutView="90" workbookViewId="0">
      <selection activeCell="AY29" sqref="AY29"/>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1:111">
      <c r="AU1" s="631" t="s">
        <v>598</v>
      </c>
      <c r="AV1" s="632" t="s">
        <v>599</v>
      </c>
      <c r="AW1" s="633" t="s">
        <v>600</v>
      </c>
      <c r="AX1" s="634" t="s">
        <v>601</v>
      </c>
      <c r="AY1" s="635"/>
      <c r="AZ1" s="635"/>
      <c r="BA1" s="635"/>
      <c r="BB1" s="635"/>
      <c r="BC1" s="635"/>
      <c r="BD1" s="635"/>
      <c r="BE1" s="635"/>
      <c r="BF1" s="635"/>
      <c r="BG1" s="635"/>
      <c r="BH1" s="635"/>
      <c r="BI1" s="635"/>
      <c r="BJ1" s="635"/>
      <c r="BK1" s="635"/>
      <c r="BL1" s="635"/>
      <c r="BM1" s="635"/>
      <c r="BN1" s="635"/>
      <c r="BO1" s="635"/>
      <c r="BP1" s="635"/>
      <c r="BQ1" s="635"/>
      <c r="BR1" s="636"/>
      <c r="BS1" s="309" t="s">
        <v>602</v>
      </c>
      <c r="BT1" s="637"/>
      <c r="BU1" s="637"/>
      <c r="BV1" s="637"/>
      <c r="BW1" s="638" t="s">
        <v>603</v>
      </c>
      <c r="BX1" s="639"/>
      <c r="BY1" s="639"/>
      <c r="BZ1" s="639"/>
      <c r="CA1" s="639"/>
      <c r="CB1" s="639"/>
      <c r="CC1" s="639"/>
      <c r="CD1" s="639"/>
      <c r="CE1" s="639"/>
      <c r="CF1" s="639"/>
      <c r="CG1" s="639"/>
      <c r="CH1" s="640"/>
    </row>
    <row r="2" spans="1:111" ht="8.25" customHeight="1">
      <c r="AU2" s="631"/>
      <c r="AV2" s="641"/>
      <c r="AW2" s="642"/>
      <c r="AX2" s="643" t="s">
        <v>604</v>
      </c>
      <c r="AY2" s="118"/>
      <c r="AZ2" s="118"/>
      <c r="BA2" s="118"/>
      <c r="BB2" s="118"/>
      <c r="BC2" s="118"/>
      <c r="BD2" s="118"/>
      <c r="BE2" s="118"/>
      <c r="BF2" s="118"/>
      <c r="BG2" s="118"/>
      <c r="BH2" s="118"/>
      <c r="BI2" s="118"/>
      <c r="BJ2" s="118" t="s">
        <v>605</v>
      </c>
      <c r="BK2" s="118"/>
      <c r="BL2" s="118"/>
      <c r="BM2" s="118"/>
      <c r="BN2" s="118"/>
      <c r="BO2" s="118"/>
      <c r="BP2" s="118"/>
      <c r="BQ2" s="118"/>
      <c r="BR2" s="644"/>
      <c r="BS2" s="637"/>
      <c r="BT2" s="637"/>
      <c r="BU2" s="637"/>
      <c r="BV2" s="637"/>
      <c r="BW2" s="645" t="s">
        <v>606</v>
      </c>
      <c r="BX2" s="287"/>
      <c r="BY2" s="287"/>
      <c r="BZ2" s="287"/>
      <c r="CA2" s="118" t="s">
        <v>607</v>
      </c>
      <c r="CB2" s="118"/>
      <c r="CC2" s="118"/>
      <c r="CD2" s="118"/>
      <c r="CE2" s="118"/>
      <c r="CF2" s="118"/>
      <c r="CG2" s="118"/>
      <c r="CH2" s="644"/>
    </row>
    <row r="3" spans="1:111" ht="25.05" customHeight="1">
      <c r="B3" s="408" t="s">
        <v>608</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356</v>
      </c>
      <c r="AY3" s="118"/>
      <c r="AZ3" s="118"/>
      <c r="BA3" s="118"/>
      <c r="BB3" s="118" t="s">
        <v>342</v>
      </c>
      <c r="BC3" s="118"/>
      <c r="BD3" s="118"/>
      <c r="BE3" s="118"/>
      <c r="BF3" s="118" t="s">
        <v>353</v>
      </c>
      <c r="BG3" s="118"/>
      <c r="BH3" s="118"/>
      <c r="BI3" s="118"/>
      <c r="BJ3" s="287" t="s">
        <v>356</v>
      </c>
      <c r="BK3" s="287"/>
      <c r="BL3" s="287"/>
      <c r="BM3" s="287" t="s">
        <v>342</v>
      </c>
      <c r="BN3" s="287"/>
      <c r="BO3" s="287"/>
      <c r="BP3" s="287" t="s">
        <v>353</v>
      </c>
      <c r="BQ3" s="287"/>
      <c r="BR3" s="648"/>
      <c r="BS3" s="309" t="s">
        <v>356</v>
      </c>
      <c r="BT3" s="309" t="s">
        <v>342</v>
      </c>
      <c r="BU3" s="309" t="s">
        <v>353</v>
      </c>
      <c r="BV3" s="309" t="s">
        <v>609</v>
      </c>
      <c r="BW3" s="643" t="s">
        <v>610</v>
      </c>
      <c r="BX3" s="118"/>
      <c r="BY3" s="118"/>
      <c r="BZ3" s="118"/>
      <c r="CA3" s="118" t="s">
        <v>342</v>
      </c>
      <c r="CB3" s="118"/>
      <c r="CC3" s="118"/>
      <c r="CD3" s="118"/>
      <c r="CE3" s="118" t="s">
        <v>353</v>
      </c>
      <c r="CF3" s="118"/>
      <c r="CG3" s="118"/>
      <c r="CH3" s="644"/>
    </row>
    <row r="4" spans="1:111" ht="18" customHeight="1">
      <c r="B4" s="266" t="s">
        <v>8</v>
      </c>
      <c r="C4" s="266"/>
      <c r="D4" s="604"/>
      <c r="E4" s="115" t="s">
        <v>292</v>
      </c>
      <c r="F4" s="116"/>
      <c r="G4" s="116"/>
      <c r="H4" s="116"/>
      <c r="I4" s="116"/>
      <c r="J4" s="117"/>
      <c r="K4" s="141" t="s">
        <v>9</v>
      </c>
      <c r="L4" s="287"/>
      <c r="M4" s="287"/>
      <c r="N4" s="288" t="s">
        <v>294</v>
      </c>
      <c r="O4" s="288"/>
      <c r="P4" s="288"/>
      <c r="Q4" s="288"/>
      <c r="R4" s="288"/>
      <c r="S4" s="288"/>
      <c r="T4" s="118" t="s">
        <v>374</v>
      </c>
      <c r="U4" s="118"/>
      <c r="V4" s="118"/>
      <c r="W4" s="118"/>
      <c r="X4" s="118"/>
      <c r="Y4" s="109" t="s">
        <v>310</v>
      </c>
      <c r="Z4" s="109"/>
      <c r="AA4" s="109"/>
      <c r="AB4" s="109"/>
      <c r="AC4" s="109"/>
      <c r="AD4" s="109"/>
      <c r="AE4" s="109"/>
      <c r="AF4" s="109"/>
      <c r="AG4" s="91" t="s">
        <v>375</v>
      </c>
      <c r="AH4" s="92"/>
      <c r="AI4" s="92"/>
      <c r="AJ4" s="93"/>
      <c r="AK4" s="606">
        <v>44861</v>
      </c>
      <c r="AL4" s="649"/>
      <c r="AM4" s="649"/>
      <c r="AN4" s="649"/>
      <c r="AO4" s="650"/>
      <c r="AQ4" s="651"/>
      <c r="AU4" s="631"/>
      <c r="AV4" s="641"/>
      <c r="AW4" s="642"/>
      <c r="AX4" s="652" t="s">
        <v>611</v>
      </c>
      <c r="AY4" s="653" t="s">
        <v>612</v>
      </c>
      <c r="AZ4" s="653" t="s">
        <v>613</v>
      </c>
      <c r="BA4" s="654" t="s">
        <v>614</v>
      </c>
      <c r="BB4" s="655" t="s">
        <v>611</v>
      </c>
      <c r="BC4" s="653" t="s">
        <v>612</v>
      </c>
      <c r="BD4" s="653" t="s">
        <v>613</v>
      </c>
      <c r="BE4" s="654" t="s">
        <v>614</v>
      </c>
      <c r="BF4" s="655" t="s">
        <v>611</v>
      </c>
      <c r="BG4" s="653" t="s">
        <v>612</v>
      </c>
      <c r="BH4" s="653" t="s">
        <v>613</v>
      </c>
      <c r="BI4" s="654" t="s">
        <v>614</v>
      </c>
      <c r="BJ4" s="655" t="s">
        <v>611</v>
      </c>
      <c r="BK4" s="653" t="s">
        <v>612</v>
      </c>
      <c r="BL4" s="654" t="s">
        <v>615</v>
      </c>
      <c r="BM4" s="655" t="s">
        <v>611</v>
      </c>
      <c r="BN4" s="653" t="s">
        <v>612</v>
      </c>
      <c r="BO4" s="654" t="s">
        <v>615</v>
      </c>
      <c r="BP4" s="655" t="s">
        <v>611</v>
      </c>
      <c r="BQ4" s="653" t="s">
        <v>612</v>
      </c>
      <c r="BR4" s="656" t="s">
        <v>615</v>
      </c>
      <c r="BS4" s="637"/>
      <c r="BT4" s="637"/>
      <c r="BU4" s="637"/>
      <c r="BV4" s="637"/>
      <c r="BW4" s="652" t="s">
        <v>611</v>
      </c>
      <c r="BX4" s="653" t="s">
        <v>612</v>
      </c>
      <c r="BY4" s="653" t="s">
        <v>613</v>
      </c>
      <c r="BZ4" s="654" t="s">
        <v>614</v>
      </c>
      <c r="CA4" s="655" t="s">
        <v>611</v>
      </c>
      <c r="CB4" s="653" t="s">
        <v>612</v>
      </c>
      <c r="CC4" s="653" t="s">
        <v>613</v>
      </c>
      <c r="CD4" s="654" t="s">
        <v>614</v>
      </c>
      <c r="CE4" s="655" t="s">
        <v>611</v>
      </c>
      <c r="CF4" s="653" t="s">
        <v>612</v>
      </c>
      <c r="CG4" s="653" t="s">
        <v>613</v>
      </c>
      <c r="CH4" s="656" t="s">
        <v>614</v>
      </c>
    </row>
    <row r="5" spans="1:111" ht="18" customHeight="1">
      <c r="B5" s="274" t="s">
        <v>0</v>
      </c>
      <c r="C5" s="274"/>
      <c r="D5" s="609"/>
      <c r="E5" s="119" t="s">
        <v>293</v>
      </c>
      <c r="F5" s="120"/>
      <c r="G5" s="120"/>
      <c r="H5" s="120"/>
      <c r="I5" s="120"/>
      <c r="J5" s="130"/>
      <c r="K5" s="413" t="s">
        <v>1</v>
      </c>
      <c r="L5" s="309"/>
      <c r="M5" s="309"/>
      <c r="N5" s="288" t="s">
        <v>295</v>
      </c>
      <c r="O5" s="288"/>
      <c r="P5" s="288"/>
      <c r="Q5" s="288"/>
      <c r="R5" s="288"/>
      <c r="S5" s="288"/>
      <c r="T5" s="118" t="s">
        <v>376</v>
      </c>
      <c r="U5" s="118"/>
      <c r="V5" s="118"/>
      <c r="W5" s="118"/>
      <c r="X5" s="118"/>
      <c r="Y5" s="109" t="s">
        <v>334</v>
      </c>
      <c r="Z5" s="109"/>
      <c r="AA5" s="109"/>
      <c r="AB5" s="109"/>
      <c r="AC5" s="109"/>
      <c r="AD5" s="109"/>
      <c r="AE5" s="109"/>
      <c r="AF5" s="109"/>
      <c r="AG5" s="578"/>
      <c r="AH5" s="611"/>
      <c r="AI5" s="611"/>
      <c r="AJ5" s="579"/>
      <c r="AK5" s="657"/>
      <c r="AL5" s="658"/>
      <c r="AM5" s="658"/>
      <c r="AN5" s="658"/>
      <c r="AO5" s="659"/>
      <c r="AQ5" s="651" t="s">
        <v>616</v>
      </c>
      <c r="AU5" s="631"/>
      <c r="AV5" s="660">
        <f>N7</f>
        <v>29</v>
      </c>
      <c r="AW5" s="661">
        <f>R7</f>
        <v>10.4</v>
      </c>
      <c r="AX5" s="662">
        <f>+Y32</f>
        <v>0</v>
      </c>
      <c r="AY5" s="662">
        <f>+Z32</f>
        <v>0</v>
      </c>
      <c r="AZ5" s="662">
        <f>+AA32</f>
        <v>0</v>
      </c>
      <c r="BA5" s="662">
        <f t="shared" ref="BA5" si="0">+AB32</f>
        <v>0</v>
      </c>
      <c r="BB5" s="662">
        <f>+AC32</f>
        <v>0</v>
      </c>
      <c r="BC5" s="662">
        <f t="shared" ref="BC5:BI5" si="1">+AD32</f>
        <v>0</v>
      </c>
      <c r="BD5" s="662">
        <f t="shared" si="1"/>
        <v>0</v>
      </c>
      <c r="BE5" s="662">
        <f t="shared" si="1"/>
        <v>0</v>
      </c>
      <c r="BF5" s="662">
        <f t="shared" si="1"/>
        <v>0</v>
      </c>
      <c r="BG5" s="662">
        <f t="shared" si="1"/>
        <v>0</v>
      </c>
      <c r="BH5" s="662">
        <f t="shared" si="1"/>
        <v>0</v>
      </c>
      <c r="BI5" s="662">
        <f t="shared" si="1"/>
        <v>0</v>
      </c>
      <c r="BJ5" s="662">
        <f>IF(Y35="",0,Y35)</f>
        <v>0</v>
      </c>
      <c r="BK5" s="662">
        <f>IF(Z35="",0,Z35)</f>
        <v>0</v>
      </c>
      <c r="BL5" s="662">
        <f>IF(AA35="",0,AA35)</f>
        <v>0</v>
      </c>
      <c r="BM5" s="662">
        <f>+AC35</f>
        <v>0</v>
      </c>
      <c r="BN5" s="662">
        <f t="shared" ref="BN5:BO5" si="2">+AD35</f>
        <v>0</v>
      </c>
      <c r="BO5" s="662">
        <f t="shared" si="2"/>
        <v>0</v>
      </c>
      <c r="BP5" s="662">
        <f>+AG35</f>
        <v>0</v>
      </c>
      <c r="BQ5" s="662">
        <f>+AH35</f>
        <v>0</v>
      </c>
      <c r="BR5" s="662">
        <f>+AI35</f>
        <v>0</v>
      </c>
      <c r="BS5" s="651" t="str">
        <f>+Y36</f>
        <v>Ⅰ</v>
      </c>
      <c r="BT5" s="651" t="str">
        <f>+AC36</f>
        <v>Ⅰ</v>
      </c>
      <c r="BU5" s="651" t="str">
        <f>+AG36</f>
        <v>Ⅰ</v>
      </c>
      <c r="BV5" s="651" t="str">
        <f>+Y37</f>
        <v>Ⅰ</v>
      </c>
      <c r="BW5" s="663" t="str">
        <f>IF(Y32&gt;0,R7,"")</f>
        <v/>
      </c>
      <c r="BX5" s="664" t="str">
        <f>IF(Z32&gt;0,"",IF(AA32&gt;0,R7,""))</f>
        <v/>
      </c>
      <c r="BY5" s="664" t="str">
        <f>IF(Y32+Z32&gt;0,"",IF(AA32&gt;0,R7,""))</f>
        <v/>
      </c>
      <c r="BZ5" s="664" t="str">
        <f>IF(Y32+Z32+AA32&gt;0,"",IF(AB32&gt;0,R7,""))</f>
        <v/>
      </c>
      <c r="CA5" s="665">
        <f t="shared" ref="CA5:CH5" si="3">+AC31</f>
        <v>0</v>
      </c>
      <c r="CB5" s="665">
        <f t="shared" si="3"/>
        <v>0</v>
      </c>
      <c r="CC5" s="665">
        <f t="shared" si="3"/>
        <v>0</v>
      </c>
      <c r="CD5" s="665">
        <f t="shared" si="3"/>
        <v>0</v>
      </c>
      <c r="CE5" s="665">
        <f t="shared" si="3"/>
        <v>0</v>
      </c>
      <c r="CF5" s="665">
        <f t="shared" si="3"/>
        <v>0</v>
      </c>
      <c r="CG5" s="665">
        <f t="shared" si="3"/>
        <v>0</v>
      </c>
      <c r="CH5" s="665">
        <f t="shared" si="3"/>
        <v>0</v>
      </c>
    </row>
    <row r="6" spans="1:111" ht="12" customHeight="1">
      <c r="B6" s="666" t="s">
        <v>617</v>
      </c>
      <c r="C6" s="667"/>
      <c r="D6" s="668"/>
      <c r="E6" s="669"/>
      <c r="F6" s="669"/>
      <c r="G6" s="669"/>
      <c r="H6" s="669"/>
      <c r="I6" s="669"/>
      <c r="J6" s="670"/>
      <c r="K6" s="671" t="s">
        <v>618</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1:111" ht="12" customHeight="1">
      <c r="B7" s="390"/>
      <c r="C7" s="674"/>
      <c r="D7" s="669"/>
      <c r="E7" s="669"/>
      <c r="F7" s="669"/>
      <c r="G7" s="669"/>
      <c r="H7" s="669"/>
      <c r="I7" s="669"/>
      <c r="J7" s="670"/>
      <c r="K7" s="675" t="s">
        <v>619</v>
      </c>
      <c r="L7" s="676"/>
      <c r="M7" s="677"/>
      <c r="N7" s="678">
        <v>29</v>
      </c>
      <c r="O7" s="679"/>
      <c r="P7" s="675" t="s">
        <v>620</v>
      </c>
      <c r="Q7" s="677"/>
      <c r="R7" s="680">
        <v>10.4</v>
      </c>
      <c r="S7" s="681"/>
      <c r="T7" s="682"/>
      <c r="U7" s="683" t="s">
        <v>621</v>
      </c>
      <c r="V7" s="684"/>
      <c r="W7" s="683" t="s">
        <v>622</v>
      </c>
      <c r="X7" s="684"/>
      <c r="Y7" s="677" t="s">
        <v>623</v>
      </c>
      <c r="Z7" s="685"/>
      <c r="AA7" s="685"/>
      <c r="AB7" s="685"/>
      <c r="AC7" s="683" t="s">
        <v>624</v>
      </c>
      <c r="AD7" s="686"/>
      <c r="AE7" s="686"/>
      <c r="AF7" s="686"/>
      <c r="AG7" s="686"/>
      <c r="AH7" s="686"/>
      <c r="AI7" s="686"/>
      <c r="AJ7" s="684"/>
      <c r="AK7" s="683" t="s">
        <v>625</v>
      </c>
      <c r="AL7" s="686"/>
      <c r="AM7" s="686"/>
      <c r="AN7" s="687"/>
      <c r="AO7" s="688"/>
      <c r="AP7" s="2"/>
      <c r="AW7" s="689"/>
    </row>
    <row r="8" spans="1:111" ht="12" customHeight="1">
      <c r="B8" s="390"/>
      <c r="C8" s="674"/>
      <c r="D8" s="669"/>
      <c r="E8" s="669"/>
      <c r="F8" s="669"/>
      <c r="G8" s="669"/>
      <c r="H8" s="669"/>
      <c r="I8" s="669"/>
      <c r="J8" s="670"/>
      <c r="K8" s="685" t="s">
        <v>626</v>
      </c>
      <c r="L8" s="685" t="s">
        <v>387</v>
      </c>
      <c r="M8" s="685"/>
      <c r="N8" s="685" t="s">
        <v>388</v>
      </c>
      <c r="O8" s="685"/>
      <c r="P8" s="685" t="s">
        <v>627</v>
      </c>
      <c r="Q8" s="685"/>
      <c r="R8" s="685" t="s">
        <v>499</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1:111" ht="12" customHeight="1">
      <c r="B9" s="390"/>
      <c r="C9" s="674"/>
      <c r="D9" s="669"/>
      <c r="E9" s="669"/>
      <c r="F9" s="669"/>
      <c r="G9" s="669"/>
      <c r="H9" s="669"/>
      <c r="I9" s="669"/>
      <c r="J9" s="670"/>
      <c r="K9" s="685"/>
      <c r="L9" s="685"/>
      <c r="M9" s="685"/>
      <c r="N9" s="685"/>
      <c r="O9" s="685"/>
      <c r="P9" s="685"/>
      <c r="Q9" s="685"/>
      <c r="R9" s="685"/>
      <c r="S9" s="685"/>
      <c r="T9" s="685"/>
      <c r="U9" s="690"/>
      <c r="V9" s="691"/>
      <c r="W9" s="690"/>
      <c r="X9" s="691"/>
      <c r="Y9" s="677" t="s">
        <v>628</v>
      </c>
      <c r="Z9" s="685"/>
      <c r="AA9" s="685"/>
      <c r="AB9" s="685"/>
      <c r="AC9" s="685" t="s">
        <v>629</v>
      </c>
      <c r="AD9" s="685"/>
      <c r="AE9" s="685"/>
      <c r="AF9" s="685"/>
      <c r="AG9" s="685" t="s">
        <v>630</v>
      </c>
      <c r="AH9" s="685"/>
      <c r="AI9" s="685"/>
      <c r="AJ9" s="685"/>
      <c r="AK9" s="690"/>
      <c r="AL9" s="695"/>
      <c r="AM9" s="695"/>
      <c r="AN9" s="696"/>
      <c r="AO9" s="697"/>
      <c r="AP9" s="2"/>
    </row>
    <row r="10" spans="1:111" ht="12" customHeight="1">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345</v>
      </c>
      <c r="Z10" s="699" t="s">
        <v>344</v>
      </c>
      <c r="AA10" s="699" t="s">
        <v>631</v>
      </c>
      <c r="AB10" s="699" t="s">
        <v>632</v>
      </c>
      <c r="AC10" s="699" t="s">
        <v>345</v>
      </c>
      <c r="AD10" s="699" t="s">
        <v>344</v>
      </c>
      <c r="AE10" s="699" t="s">
        <v>631</v>
      </c>
      <c r="AF10" s="699" t="s">
        <v>632</v>
      </c>
      <c r="AG10" s="699" t="s">
        <v>345</v>
      </c>
      <c r="AH10" s="699" t="s">
        <v>344</v>
      </c>
      <c r="AI10" s="699" t="s">
        <v>631</v>
      </c>
      <c r="AJ10" s="699" t="s">
        <v>632</v>
      </c>
      <c r="AK10" s="692"/>
      <c r="AL10" s="693"/>
      <c r="AM10" s="693"/>
      <c r="AN10" s="700"/>
      <c r="AO10" s="701"/>
      <c r="AP10" s="2"/>
    </row>
    <row r="11" spans="1:111" ht="12" customHeight="1">
      <c r="B11" s="390"/>
      <c r="C11" s="674"/>
      <c r="D11" s="669"/>
      <c r="E11" s="669"/>
      <c r="F11" s="669"/>
      <c r="G11" s="669"/>
      <c r="H11" s="669"/>
      <c r="I11" s="669"/>
      <c r="J11" s="670"/>
      <c r="K11" s="702"/>
      <c r="L11" s="703"/>
      <c r="M11" s="704"/>
      <c r="N11" s="703"/>
      <c r="O11" s="704"/>
      <c r="P11" s="703"/>
      <c r="Q11" s="704"/>
      <c r="R11" s="705"/>
      <c r="S11" s="705"/>
      <c r="T11" s="705"/>
      <c r="U11" s="703"/>
      <c r="V11" s="704"/>
      <c r="W11" s="703"/>
      <c r="X11" s="706"/>
      <c r="Y11" s="707"/>
      <c r="Z11" s="707"/>
      <c r="AA11" s="707"/>
      <c r="AB11" s="707"/>
      <c r="AC11" s="708"/>
      <c r="AD11" s="708"/>
      <c r="AE11" s="708"/>
      <c r="AF11" s="708"/>
      <c r="AG11" s="708"/>
      <c r="AH11" s="708"/>
      <c r="AI11" s="708"/>
      <c r="AJ11" s="708"/>
      <c r="AK11" s="709"/>
      <c r="AL11" s="710"/>
      <c r="AM11" s="710"/>
      <c r="AN11" s="711"/>
      <c r="AO11" s="712"/>
      <c r="AP11" s="2"/>
      <c r="AQ11" s="713">
        <f>IF(P11="外力",1,IF(P11="材質劣化",2,IF(P11="漏水",3,4)))</f>
        <v>4</v>
      </c>
    </row>
    <row r="12" spans="1:111" ht="12" customHeight="1">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4">IF(P12="外力",1,IF(P12="材質劣化",2,IF(P12="漏水",3,4)))</f>
        <v>4</v>
      </c>
    </row>
    <row r="13" spans="1:111" s="630" customFormat="1" ht="12" customHeight="1">
      <c r="A13" s="2"/>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4"/>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30" customFormat="1" ht="12" customHeight="1">
      <c r="A14" s="2"/>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30" customFormat="1" ht="12" customHeight="1">
      <c r="A15" s="2"/>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30" customFormat="1" ht="12" customHeight="1">
      <c r="A16" s="2"/>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30" customFormat="1" ht="12" customHeight="1">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633</v>
      </c>
      <c r="L31" s="685" t="s">
        <v>634</v>
      </c>
      <c r="M31" s="685"/>
      <c r="N31" s="685"/>
      <c r="O31" s="685"/>
      <c r="P31" s="685"/>
      <c r="Q31" s="685"/>
      <c r="R31" s="685"/>
      <c r="S31" s="685"/>
      <c r="T31" s="685"/>
      <c r="U31" s="685"/>
      <c r="V31" s="685"/>
      <c r="W31" s="685"/>
      <c r="X31" s="685"/>
      <c r="Y31" s="675" t="s">
        <v>635</v>
      </c>
      <c r="Z31" s="676"/>
      <c r="AA31" s="676"/>
      <c r="AB31" s="677"/>
      <c r="AC31" s="714">
        <f t="shared" ref="AC31:AJ31" si="5">SUM(AC11:AC30)</f>
        <v>0</v>
      </c>
      <c r="AD31" s="714">
        <f t="shared" si="5"/>
        <v>0</v>
      </c>
      <c r="AE31" s="714">
        <f t="shared" si="5"/>
        <v>0</v>
      </c>
      <c r="AF31" s="714">
        <f t="shared" si="5"/>
        <v>0</v>
      </c>
      <c r="AG31" s="714">
        <f t="shared" si="5"/>
        <v>0</v>
      </c>
      <c r="AH31" s="714">
        <f t="shared" si="5"/>
        <v>0</v>
      </c>
      <c r="AI31" s="714">
        <f t="shared" si="5"/>
        <v>0</v>
      </c>
      <c r="AJ31" s="714">
        <f t="shared" si="5"/>
        <v>0</v>
      </c>
      <c r="AK31" s="675" t="s">
        <v>636</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637</v>
      </c>
      <c r="M32" s="685"/>
      <c r="N32" s="685"/>
      <c r="O32" s="685" t="s">
        <v>638</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0</v>
      </c>
      <c r="AE32" s="715">
        <f t="shared" si="6"/>
        <v>0</v>
      </c>
      <c r="AF32" s="715">
        <f t="shared" si="6"/>
        <v>0</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c r="A33" s="2"/>
      <c r="B33" s="390"/>
      <c r="C33" s="674"/>
      <c r="D33" s="669"/>
      <c r="E33" s="669"/>
      <c r="F33" s="669"/>
      <c r="G33" s="669"/>
      <c r="H33" s="669"/>
      <c r="I33" s="669"/>
      <c r="J33" s="670"/>
      <c r="K33" s="685"/>
      <c r="L33" s="685"/>
      <c r="M33" s="685"/>
      <c r="N33" s="685"/>
      <c r="O33" s="685" t="s">
        <v>639</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Ⅰ</v>
      </c>
      <c r="AD33" s="720"/>
      <c r="AE33" s="720"/>
      <c r="AF33" s="721"/>
      <c r="AG33" s="719" t="str">
        <f>IF(AG32&gt;0,"Ⅳ",IF(AH32&gt;0,"Ⅲ",IF(AI32&gt;0,"Ⅱa",IF(AJ32&gt;0,"Ⅱb","Ⅰ"))))</f>
        <v>Ⅰ</v>
      </c>
      <c r="AH33" s="720"/>
      <c r="AI33" s="720"/>
      <c r="AJ33" s="721"/>
      <c r="AK33" s="722"/>
      <c r="AL33" s="723"/>
      <c r="AM33" s="723"/>
      <c r="AN33" s="723"/>
      <c r="AO33" s="724"/>
      <c r="AP33" s="2"/>
      <c r="AQ33" s="31" t="s">
        <v>611</v>
      </c>
      <c r="AR33" s="31" t="s">
        <v>612</v>
      </c>
      <c r="AS33" s="287" t="s">
        <v>615</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c r="A34" s="2"/>
      <c r="B34" s="390"/>
      <c r="C34" s="674"/>
      <c r="D34" s="669"/>
      <c r="E34" s="669"/>
      <c r="F34" s="669"/>
      <c r="G34" s="669"/>
      <c r="H34" s="669"/>
      <c r="I34" s="669"/>
      <c r="J34" s="670"/>
      <c r="K34" s="685"/>
      <c r="L34" s="685" t="s">
        <v>640</v>
      </c>
      <c r="M34" s="685"/>
      <c r="N34" s="685"/>
      <c r="O34" s="685" t="s">
        <v>641</v>
      </c>
      <c r="P34" s="685"/>
      <c r="Q34" s="685"/>
      <c r="R34" s="685"/>
      <c r="S34" s="685"/>
      <c r="T34" s="685"/>
      <c r="U34" s="685"/>
      <c r="V34" s="685"/>
      <c r="W34" s="685"/>
      <c r="X34" s="685"/>
      <c r="Y34" s="445" t="s">
        <v>345</v>
      </c>
      <c r="Z34" s="445" t="s">
        <v>344</v>
      </c>
      <c r="AA34" s="725" t="s">
        <v>343</v>
      </c>
      <c r="AB34" s="725"/>
      <c r="AC34" s="445" t="s">
        <v>345</v>
      </c>
      <c r="AD34" s="445" t="s">
        <v>344</v>
      </c>
      <c r="AE34" s="725" t="s">
        <v>343</v>
      </c>
      <c r="AF34" s="725"/>
      <c r="AG34" s="445" t="s">
        <v>345</v>
      </c>
      <c r="AH34" s="445" t="s">
        <v>344</v>
      </c>
      <c r="AI34" s="725" t="s">
        <v>343</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c r="A35" s="2"/>
      <c r="B35" s="390"/>
      <c r="C35" s="674"/>
      <c r="D35" s="669"/>
      <c r="E35" s="669"/>
      <c r="F35" s="669"/>
      <c r="G35" s="669"/>
      <c r="H35" s="669"/>
      <c r="I35" s="669"/>
      <c r="J35" s="670"/>
      <c r="K35" s="685"/>
      <c r="L35" s="685"/>
      <c r="M35" s="685"/>
      <c r="N35" s="685"/>
      <c r="O35" s="685" t="s">
        <v>642</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0</v>
      </c>
      <c r="AE35" s="719">
        <f>AE32+AF32</f>
        <v>0</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0</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c r="A36" s="2"/>
      <c r="B36" s="390"/>
      <c r="C36" s="674"/>
      <c r="D36" s="669"/>
      <c r="E36" s="669"/>
      <c r="F36" s="669"/>
      <c r="G36" s="669"/>
      <c r="H36" s="669"/>
      <c r="I36" s="669"/>
      <c r="J36" s="670"/>
      <c r="K36" s="685"/>
      <c r="L36" s="685"/>
      <c r="M36" s="685"/>
      <c r="N36" s="685"/>
      <c r="O36" s="685" t="s">
        <v>643</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Ⅰ</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Ⅰ</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30" customFormat="1" ht="12" customHeight="1">
      <c r="A37" s="2"/>
      <c r="B37" s="390"/>
      <c r="C37" s="674"/>
      <c r="D37" s="669"/>
      <c r="E37" s="669"/>
      <c r="F37" s="669"/>
      <c r="G37" s="669"/>
      <c r="H37" s="669"/>
      <c r="I37" s="669"/>
      <c r="J37" s="670"/>
      <c r="K37" s="685"/>
      <c r="L37" s="685"/>
      <c r="M37" s="685"/>
      <c r="N37" s="685"/>
      <c r="O37" s="685" t="s">
        <v>644</v>
      </c>
      <c r="P37" s="685"/>
      <c r="Q37" s="685"/>
      <c r="R37" s="685"/>
      <c r="S37" s="685"/>
      <c r="T37" s="685"/>
      <c r="U37" s="685"/>
      <c r="V37" s="685"/>
      <c r="W37" s="685"/>
      <c r="X37" s="685"/>
      <c r="Y37" s="719" t="str">
        <f>IF(COUNTIF(Y36:AJ36,"Ⅳ")&gt;0,"Ⅳ",IF(COUNTIF(Y36:AJ36,"Ⅲ")&gt;0,"Ⅲ",IF(COUNTIF(Y36:AJ36,"Ⅱ")&gt;0,"Ⅱ","Ⅰ")))</f>
        <v>Ⅰ</v>
      </c>
      <c r="Z37" s="720"/>
      <c r="AA37" s="720"/>
      <c r="AB37" s="720"/>
      <c r="AC37" s="720"/>
      <c r="AD37" s="720"/>
      <c r="AE37" s="720"/>
      <c r="AF37" s="720"/>
      <c r="AG37" s="720"/>
      <c r="AH37" s="720"/>
      <c r="AI37" s="720"/>
      <c r="AJ37" s="721"/>
      <c r="AK37" s="731"/>
      <c r="AL37" s="732"/>
      <c r="AM37" s="732"/>
      <c r="AN37" s="732"/>
      <c r="AO37" s="733"/>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30" customFormat="1" ht="14.25" customHeight="1">
      <c r="A38" s="2"/>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30" customFormat="1" ht="14.25" customHeight="1">
      <c r="A39" s="2"/>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30" customFormat="1" ht="12" customHeight="1">
      <c r="A40" s="2"/>
      <c r="B40" s="390"/>
      <c r="C40" s="674"/>
      <c r="D40" s="669"/>
      <c r="E40" s="669"/>
      <c r="F40" s="669"/>
      <c r="G40" s="669"/>
      <c r="H40" s="669"/>
      <c r="I40" s="669"/>
      <c r="J40" s="670"/>
      <c r="K40" s="735" t="s">
        <v>645</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30" customFormat="1" ht="12" customHeight="1">
      <c r="A41" s="2"/>
      <c r="B41" s="390"/>
      <c r="C41" s="674"/>
      <c r="D41" s="669"/>
      <c r="E41" s="669"/>
      <c r="F41" s="669"/>
      <c r="G41" s="669"/>
      <c r="H41" s="669"/>
      <c r="I41" s="669"/>
      <c r="J41" s="670"/>
      <c r="K41" s="736" t="s">
        <v>646</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30" customFormat="1" ht="12" customHeight="1">
      <c r="A42" s="2"/>
      <c r="B42" s="390"/>
      <c r="C42" s="674"/>
      <c r="D42" s="669"/>
      <c r="E42" s="669"/>
      <c r="F42" s="669"/>
      <c r="G42" s="669"/>
      <c r="H42" s="669"/>
      <c r="I42" s="669"/>
      <c r="J42" s="670"/>
      <c r="K42" s="737" t="s">
        <v>647</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30" customFormat="1" ht="12" customHeight="1">
      <c r="A43" s="2"/>
      <c r="B43" s="390"/>
      <c r="C43" s="674"/>
      <c r="D43" s="669"/>
      <c r="E43" s="669"/>
      <c r="F43" s="669"/>
      <c r="G43" s="669"/>
      <c r="H43" s="669"/>
      <c r="I43" s="669"/>
      <c r="J43" s="670"/>
      <c r="K43" s="737" t="s">
        <v>648</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30" customFormat="1" ht="12" customHeight="1">
      <c r="A44" s="2"/>
      <c r="B44" s="390"/>
      <c r="C44" s="674"/>
      <c r="D44" s="669"/>
      <c r="E44" s="669"/>
      <c r="F44" s="669"/>
      <c r="G44" s="669"/>
      <c r="H44" s="669"/>
      <c r="I44" s="669"/>
      <c r="J44" s="670"/>
      <c r="K44" s="740" t="s">
        <v>649</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c r="B46" s="2" t="s">
        <v>650</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c r="B47" s="2" t="s">
        <v>651</v>
      </c>
    </row>
    <row r="48" spans="1:111" ht="12" customHeight="1">
      <c r="B48" s="2" t="s">
        <v>652</v>
      </c>
    </row>
    <row r="49" spans="2:2" ht="12" customHeight="1">
      <c r="B49" s="2" t="s">
        <v>653</v>
      </c>
    </row>
    <row r="50" spans="2:2" ht="12" customHeight="1">
      <c r="B50" s="2" t="s">
        <v>654</v>
      </c>
    </row>
    <row r="51" spans="2:2" ht="12" customHeight="1">
      <c r="B51" s="2" t="s">
        <v>655</v>
      </c>
    </row>
    <row r="52" spans="2:2">
      <c r="B52" s="2" t="s">
        <v>656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22" priority="4">
      <formula>$AQ11=2</formula>
    </cfRule>
  </conditionalFormatting>
  <conditionalFormatting sqref="Y11:AF30">
    <cfRule type="expression" dxfId="21" priority="3">
      <formula>$AQ11=3</formula>
    </cfRule>
  </conditionalFormatting>
  <conditionalFormatting sqref="Y11:AJ30">
    <cfRule type="expression" dxfId="20" priority="1">
      <formula>$AQ11=4</formula>
    </cfRule>
  </conditionalFormatting>
  <conditionalFormatting sqref="AC11:AJ30">
    <cfRule type="expression" dxfId="19" priority="2">
      <formula>$AQ11=1</formula>
    </cfRule>
  </conditionalFormatting>
  <dataValidations count="2">
    <dataValidation type="list" allowBlank="1" showInputMessage="1" showErrorMessage="1" sqref="N11:O30 R11:T30" xr:uid="{8DD02C7B-86EE-4402-AF12-75256C2224C6}">
      <formula1>INDIRECT(L11)</formula1>
    </dataValidation>
    <dataValidation type="list" allowBlank="1" showInputMessage="1" showErrorMessage="1" sqref="Y11:AB30" xr:uid="{F4C66C89-CB38-4709-830D-BBCAD3AAA6DF}">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21954-75B8-4A9B-9C68-87BA7B3244FE}">
  <dimension ref="A1:DG52"/>
  <sheetViews>
    <sheetView showGridLines="0" showZeros="0" view="pageBreakPreview" zoomScale="90" zoomScaleNormal="100" zoomScaleSheetLayoutView="90" workbookViewId="0">
      <selection activeCell="AY29" sqref="AY29"/>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1:111">
      <c r="AU1" s="631" t="s">
        <v>598</v>
      </c>
      <c r="AV1" s="632" t="s">
        <v>599</v>
      </c>
      <c r="AW1" s="633" t="s">
        <v>600</v>
      </c>
      <c r="AX1" s="634" t="s">
        <v>601</v>
      </c>
      <c r="AY1" s="635"/>
      <c r="AZ1" s="635"/>
      <c r="BA1" s="635"/>
      <c r="BB1" s="635"/>
      <c r="BC1" s="635"/>
      <c r="BD1" s="635"/>
      <c r="BE1" s="635"/>
      <c r="BF1" s="635"/>
      <c r="BG1" s="635"/>
      <c r="BH1" s="635"/>
      <c r="BI1" s="635"/>
      <c r="BJ1" s="635"/>
      <c r="BK1" s="635"/>
      <c r="BL1" s="635"/>
      <c r="BM1" s="635"/>
      <c r="BN1" s="635"/>
      <c r="BO1" s="635"/>
      <c r="BP1" s="635"/>
      <c r="BQ1" s="635"/>
      <c r="BR1" s="636"/>
      <c r="BS1" s="309" t="s">
        <v>602</v>
      </c>
      <c r="BT1" s="637"/>
      <c r="BU1" s="637"/>
      <c r="BV1" s="637"/>
      <c r="BW1" s="638" t="s">
        <v>603</v>
      </c>
      <c r="BX1" s="639"/>
      <c r="BY1" s="639"/>
      <c r="BZ1" s="639"/>
      <c r="CA1" s="639"/>
      <c r="CB1" s="639"/>
      <c r="CC1" s="639"/>
      <c r="CD1" s="639"/>
      <c r="CE1" s="639"/>
      <c r="CF1" s="639"/>
      <c r="CG1" s="639"/>
      <c r="CH1" s="640"/>
    </row>
    <row r="2" spans="1:111" ht="8.25" customHeight="1">
      <c r="AU2" s="631"/>
      <c r="AV2" s="641"/>
      <c r="AW2" s="642"/>
      <c r="AX2" s="643" t="s">
        <v>604</v>
      </c>
      <c r="AY2" s="118"/>
      <c r="AZ2" s="118"/>
      <c r="BA2" s="118"/>
      <c r="BB2" s="118"/>
      <c r="BC2" s="118"/>
      <c r="BD2" s="118"/>
      <c r="BE2" s="118"/>
      <c r="BF2" s="118"/>
      <c r="BG2" s="118"/>
      <c r="BH2" s="118"/>
      <c r="BI2" s="118"/>
      <c r="BJ2" s="118" t="s">
        <v>605</v>
      </c>
      <c r="BK2" s="118"/>
      <c r="BL2" s="118"/>
      <c r="BM2" s="118"/>
      <c r="BN2" s="118"/>
      <c r="BO2" s="118"/>
      <c r="BP2" s="118"/>
      <c r="BQ2" s="118"/>
      <c r="BR2" s="644"/>
      <c r="BS2" s="637"/>
      <c r="BT2" s="637"/>
      <c r="BU2" s="637"/>
      <c r="BV2" s="637"/>
      <c r="BW2" s="645" t="s">
        <v>606</v>
      </c>
      <c r="BX2" s="287"/>
      <c r="BY2" s="287"/>
      <c r="BZ2" s="287"/>
      <c r="CA2" s="118" t="s">
        <v>607</v>
      </c>
      <c r="CB2" s="118"/>
      <c r="CC2" s="118"/>
      <c r="CD2" s="118"/>
      <c r="CE2" s="118"/>
      <c r="CF2" s="118"/>
      <c r="CG2" s="118"/>
      <c r="CH2" s="644"/>
    </row>
    <row r="3" spans="1:111" ht="25.05" customHeight="1">
      <c r="B3" s="408" t="s">
        <v>608</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356</v>
      </c>
      <c r="AY3" s="118"/>
      <c r="AZ3" s="118"/>
      <c r="BA3" s="118"/>
      <c r="BB3" s="118" t="s">
        <v>342</v>
      </c>
      <c r="BC3" s="118"/>
      <c r="BD3" s="118"/>
      <c r="BE3" s="118"/>
      <c r="BF3" s="118" t="s">
        <v>353</v>
      </c>
      <c r="BG3" s="118"/>
      <c r="BH3" s="118"/>
      <c r="BI3" s="118"/>
      <c r="BJ3" s="287" t="s">
        <v>356</v>
      </c>
      <c r="BK3" s="287"/>
      <c r="BL3" s="287"/>
      <c r="BM3" s="287" t="s">
        <v>342</v>
      </c>
      <c r="BN3" s="287"/>
      <c r="BO3" s="287"/>
      <c r="BP3" s="287" t="s">
        <v>353</v>
      </c>
      <c r="BQ3" s="287"/>
      <c r="BR3" s="648"/>
      <c r="BS3" s="309" t="s">
        <v>356</v>
      </c>
      <c r="BT3" s="309" t="s">
        <v>342</v>
      </c>
      <c r="BU3" s="309" t="s">
        <v>353</v>
      </c>
      <c r="BV3" s="309" t="s">
        <v>609</v>
      </c>
      <c r="BW3" s="643" t="s">
        <v>610</v>
      </c>
      <c r="BX3" s="118"/>
      <c r="BY3" s="118"/>
      <c r="BZ3" s="118"/>
      <c r="CA3" s="118" t="s">
        <v>342</v>
      </c>
      <c r="CB3" s="118"/>
      <c r="CC3" s="118"/>
      <c r="CD3" s="118"/>
      <c r="CE3" s="118" t="s">
        <v>353</v>
      </c>
      <c r="CF3" s="118"/>
      <c r="CG3" s="118"/>
      <c r="CH3" s="644"/>
    </row>
    <row r="4" spans="1:111" ht="18" customHeight="1">
      <c r="B4" s="266" t="s">
        <v>8</v>
      </c>
      <c r="C4" s="266"/>
      <c r="D4" s="604"/>
      <c r="E4" s="115" t="s">
        <v>292</v>
      </c>
      <c r="F4" s="116"/>
      <c r="G4" s="116"/>
      <c r="H4" s="116"/>
      <c r="I4" s="116"/>
      <c r="J4" s="117"/>
      <c r="K4" s="141" t="s">
        <v>9</v>
      </c>
      <c r="L4" s="287"/>
      <c r="M4" s="287"/>
      <c r="N4" s="288" t="s">
        <v>294</v>
      </c>
      <c r="O4" s="288"/>
      <c r="P4" s="288"/>
      <c r="Q4" s="288"/>
      <c r="R4" s="288"/>
      <c r="S4" s="288"/>
      <c r="T4" s="118" t="s">
        <v>374</v>
      </c>
      <c r="U4" s="118"/>
      <c r="V4" s="118"/>
      <c r="W4" s="118"/>
      <c r="X4" s="118"/>
      <c r="Y4" s="109" t="s">
        <v>310</v>
      </c>
      <c r="Z4" s="109"/>
      <c r="AA4" s="109"/>
      <c r="AB4" s="109"/>
      <c r="AC4" s="109"/>
      <c r="AD4" s="109"/>
      <c r="AE4" s="109"/>
      <c r="AF4" s="109"/>
      <c r="AG4" s="91" t="s">
        <v>375</v>
      </c>
      <c r="AH4" s="92"/>
      <c r="AI4" s="92"/>
      <c r="AJ4" s="93"/>
      <c r="AK4" s="606">
        <v>44861</v>
      </c>
      <c r="AL4" s="649"/>
      <c r="AM4" s="649"/>
      <c r="AN4" s="649"/>
      <c r="AO4" s="650"/>
      <c r="AQ4" s="651"/>
      <c r="AU4" s="631"/>
      <c r="AV4" s="641"/>
      <c r="AW4" s="642"/>
      <c r="AX4" s="652" t="s">
        <v>611</v>
      </c>
      <c r="AY4" s="653" t="s">
        <v>612</v>
      </c>
      <c r="AZ4" s="653" t="s">
        <v>613</v>
      </c>
      <c r="BA4" s="654" t="s">
        <v>614</v>
      </c>
      <c r="BB4" s="655" t="s">
        <v>611</v>
      </c>
      <c r="BC4" s="653" t="s">
        <v>612</v>
      </c>
      <c r="BD4" s="653" t="s">
        <v>613</v>
      </c>
      <c r="BE4" s="654" t="s">
        <v>614</v>
      </c>
      <c r="BF4" s="655" t="s">
        <v>611</v>
      </c>
      <c r="BG4" s="653" t="s">
        <v>612</v>
      </c>
      <c r="BH4" s="653" t="s">
        <v>613</v>
      </c>
      <c r="BI4" s="654" t="s">
        <v>614</v>
      </c>
      <c r="BJ4" s="655" t="s">
        <v>611</v>
      </c>
      <c r="BK4" s="653" t="s">
        <v>612</v>
      </c>
      <c r="BL4" s="654" t="s">
        <v>615</v>
      </c>
      <c r="BM4" s="655" t="s">
        <v>611</v>
      </c>
      <c r="BN4" s="653" t="s">
        <v>612</v>
      </c>
      <c r="BO4" s="654" t="s">
        <v>615</v>
      </c>
      <c r="BP4" s="655" t="s">
        <v>611</v>
      </c>
      <c r="BQ4" s="653" t="s">
        <v>612</v>
      </c>
      <c r="BR4" s="656" t="s">
        <v>615</v>
      </c>
      <c r="BS4" s="637"/>
      <c r="BT4" s="637"/>
      <c r="BU4" s="637"/>
      <c r="BV4" s="637"/>
      <c r="BW4" s="652" t="s">
        <v>611</v>
      </c>
      <c r="BX4" s="653" t="s">
        <v>612</v>
      </c>
      <c r="BY4" s="653" t="s">
        <v>613</v>
      </c>
      <c r="BZ4" s="654" t="s">
        <v>614</v>
      </c>
      <c r="CA4" s="655" t="s">
        <v>611</v>
      </c>
      <c r="CB4" s="653" t="s">
        <v>612</v>
      </c>
      <c r="CC4" s="653" t="s">
        <v>613</v>
      </c>
      <c r="CD4" s="654" t="s">
        <v>614</v>
      </c>
      <c r="CE4" s="655" t="s">
        <v>611</v>
      </c>
      <c r="CF4" s="653" t="s">
        <v>612</v>
      </c>
      <c r="CG4" s="653" t="s">
        <v>613</v>
      </c>
      <c r="CH4" s="656" t="s">
        <v>614</v>
      </c>
    </row>
    <row r="5" spans="1:111" ht="18" customHeight="1">
      <c r="B5" s="274" t="s">
        <v>0</v>
      </c>
      <c r="C5" s="274"/>
      <c r="D5" s="609"/>
      <c r="E5" s="119" t="s">
        <v>293</v>
      </c>
      <c r="F5" s="120"/>
      <c r="G5" s="120"/>
      <c r="H5" s="120"/>
      <c r="I5" s="120"/>
      <c r="J5" s="130"/>
      <c r="K5" s="413" t="s">
        <v>1</v>
      </c>
      <c r="L5" s="309"/>
      <c r="M5" s="309"/>
      <c r="N5" s="288" t="s">
        <v>295</v>
      </c>
      <c r="O5" s="288"/>
      <c r="P5" s="288"/>
      <c r="Q5" s="288"/>
      <c r="R5" s="288"/>
      <c r="S5" s="288"/>
      <c r="T5" s="118" t="s">
        <v>376</v>
      </c>
      <c r="U5" s="118"/>
      <c r="V5" s="118"/>
      <c r="W5" s="118"/>
      <c r="X5" s="118"/>
      <c r="Y5" s="109" t="s">
        <v>334</v>
      </c>
      <c r="Z5" s="109"/>
      <c r="AA5" s="109"/>
      <c r="AB5" s="109"/>
      <c r="AC5" s="109"/>
      <c r="AD5" s="109"/>
      <c r="AE5" s="109"/>
      <c r="AF5" s="109"/>
      <c r="AG5" s="578"/>
      <c r="AH5" s="611"/>
      <c r="AI5" s="611"/>
      <c r="AJ5" s="579"/>
      <c r="AK5" s="657"/>
      <c r="AL5" s="658"/>
      <c r="AM5" s="658"/>
      <c r="AN5" s="658"/>
      <c r="AO5" s="659"/>
      <c r="AQ5" s="651" t="s">
        <v>616</v>
      </c>
      <c r="AU5" s="631"/>
      <c r="AV5" s="660">
        <f>N7</f>
        <v>30</v>
      </c>
      <c r="AW5" s="661">
        <f>R7</f>
        <v>10.6</v>
      </c>
      <c r="AX5" s="662">
        <f>+Y32</f>
        <v>0</v>
      </c>
      <c r="AY5" s="662">
        <f>+Z32</f>
        <v>0</v>
      </c>
      <c r="AZ5" s="662">
        <f>+AA32</f>
        <v>0</v>
      </c>
      <c r="BA5" s="662">
        <f t="shared" ref="BA5" si="0">+AB32</f>
        <v>0</v>
      </c>
      <c r="BB5" s="662">
        <f>+AC32</f>
        <v>0</v>
      </c>
      <c r="BC5" s="662">
        <f t="shared" ref="BC5:BI5" si="1">+AD32</f>
        <v>0</v>
      </c>
      <c r="BD5" s="662">
        <f t="shared" si="1"/>
        <v>0</v>
      </c>
      <c r="BE5" s="662">
        <f t="shared" si="1"/>
        <v>0</v>
      </c>
      <c r="BF5" s="662">
        <f t="shared" si="1"/>
        <v>0</v>
      </c>
      <c r="BG5" s="662">
        <f t="shared" si="1"/>
        <v>0</v>
      </c>
      <c r="BH5" s="662">
        <f t="shared" si="1"/>
        <v>0</v>
      </c>
      <c r="BI5" s="662">
        <f t="shared" si="1"/>
        <v>0</v>
      </c>
      <c r="BJ5" s="662">
        <f>IF(Y35="",0,Y35)</f>
        <v>0</v>
      </c>
      <c r="BK5" s="662">
        <f>IF(Z35="",0,Z35)</f>
        <v>0</v>
      </c>
      <c r="BL5" s="662">
        <f>IF(AA35="",0,AA35)</f>
        <v>0</v>
      </c>
      <c r="BM5" s="662">
        <f>+AC35</f>
        <v>0</v>
      </c>
      <c r="BN5" s="662">
        <f t="shared" ref="BN5:BO5" si="2">+AD35</f>
        <v>0</v>
      </c>
      <c r="BO5" s="662">
        <f t="shared" si="2"/>
        <v>0</v>
      </c>
      <c r="BP5" s="662">
        <f>+AG35</f>
        <v>0</v>
      </c>
      <c r="BQ5" s="662">
        <f>+AH35</f>
        <v>0</v>
      </c>
      <c r="BR5" s="662">
        <f>+AI35</f>
        <v>0</v>
      </c>
      <c r="BS5" s="651" t="str">
        <f>+Y36</f>
        <v>Ⅰ</v>
      </c>
      <c r="BT5" s="651" t="str">
        <f>+AC36</f>
        <v>Ⅰ</v>
      </c>
      <c r="BU5" s="651" t="str">
        <f>+AG36</f>
        <v>Ⅰ</v>
      </c>
      <c r="BV5" s="651" t="str">
        <f>+Y37</f>
        <v>Ⅰ</v>
      </c>
      <c r="BW5" s="663" t="str">
        <f>IF(Y32&gt;0,R7,"")</f>
        <v/>
      </c>
      <c r="BX5" s="664" t="str">
        <f>IF(Z32&gt;0,"",IF(AA32&gt;0,R7,""))</f>
        <v/>
      </c>
      <c r="BY5" s="664" t="str">
        <f>IF(Y32+Z32&gt;0,"",IF(AA32&gt;0,R7,""))</f>
        <v/>
      </c>
      <c r="BZ5" s="664" t="str">
        <f>IF(Y32+Z32+AA32&gt;0,"",IF(AB32&gt;0,R7,""))</f>
        <v/>
      </c>
      <c r="CA5" s="665">
        <f t="shared" ref="CA5:CH5" si="3">+AC31</f>
        <v>0</v>
      </c>
      <c r="CB5" s="665">
        <f t="shared" si="3"/>
        <v>0</v>
      </c>
      <c r="CC5" s="665">
        <f t="shared" si="3"/>
        <v>0</v>
      </c>
      <c r="CD5" s="665">
        <f t="shared" si="3"/>
        <v>0</v>
      </c>
      <c r="CE5" s="665">
        <f t="shared" si="3"/>
        <v>0</v>
      </c>
      <c r="CF5" s="665">
        <f t="shared" si="3"/>
        <v>0</v>
      </c>
      <c r="CG5" s="665">
        <f t="shared" si="3"/>
        <v>0</v>
      </c>
      <c r="CH5" s="665">
        <f t="shared" si="3"/>
        <v>0</v>
      </c>
    </row>
    <row r="6" spans="1:111" ht="12" customHeight="1">
      <c r="B6" s="666" t="s">
        <v>617</v>
      </c>
      <c r="C6" s="667"/>
      <c r="D6" s="668"/>
      <c r="E6" s="669"/>
      <c r="F6" s="669"/>
      <c r="G6" s="669"/>
      <c r="H6" s="669"/>
      <c r="I6" s="669"/>
      <c r="J6" s="670"/>
      <c r="K6" s="671" t="s">
        <v>618</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1:111" ht="12" customHeight="1">
      <c r="B7" s="390"/>
      <c r="C7" s="674"/>
      <c r="D7" s="669"/>
      <c r="E7" s="669"/>
      <c r="F7" s="669"/>
      <c r="G7" s="669"/>
      <c r="H7" s="669"/>
      <c r="I7" s="669"/>
      <c r="J7" s="670"/>
      <c r="K7" s="675" t="s">
        <v>619</v>
      </c>
      <c r="L7" s="676"/>
      <c r="M7" s="677"/>
      <c r="N7" s="678">
        <v>30</v>
      </c>
      <c r="O7" s="679"/>
      <c r="P7" s="675" t="s">
        <v>620</v>
      </c>
      <c r="Q7" s="677"/>
      <c r="R7" s="680">
        <v>10.6</v>
      </c>
      <c r="S7" s="681"/>
      <c r="T7" s="682"/>
      <c r="U7" s="683" t="s">
        <v>621</v>
      </c>
      <c r="V7" s="684"/>
      <c r="W7" s="683" t="s">
        <v>622</v>
      </c>
      <c r="X7" s="684"/>
      <c r="Y7" s="677" t="s">
        <v>623</v>
      </c>
      <c r="Z7" s="685"/>
      <c r="AA7" s="685"/>
      <c r="AB7" s="685"/>
      <c r="AC7" s="683" t="s">
        <v>624</v>
      </c>
      <c r="AD7" s="686"/>
      <c r="AE7" s="686"/>
      <c r="AF7" s="686"/>
      <c r="AG7" s="686"/>
      <c r="AH7" s="686"/>
      <c r="AI7" s="686"/>
      <c r="AJ7" s="684"/>
      <c r="AK7" s="683" t="s">
        <v>625</v>
      </c>
      <c r="AL7" s="686"/>
      <c r="AM7" s="686"/>
      <c r="AN7" s="687"/>
      <c r="AO7" s="688"/>
      <c r="AP7" s="2"/>
      <c r="AW7" s="689"/>
    </row>
    <row r="8" spans="1:111" ht="12" customHeight="1">
      <c r="B8" s="390"/>
      <c r="C8" s="674"/>
      <c r="D8" s="669"/>
      <c r="E8" s="669"/>
      <c r="F8" s="669"/>
      <c r="G8" s="669"/>
      <c r="H8" s="669"/>
      <c r="I8" s="669"/>
      <c r="J8" s="670"/>
      <c r="K8" s="685" t="s">
        <v>626</v>
      </c>
      <c r="L8" s="685" t="s">
        <v>387</v>
      </c>
      <c r="M8" s="685"/>
      <c r="N8" s="685" t="s">
        <v>388</v>
      </c>
      <c r="O8" s="685"/>
      <c r="P8" s="685" t="s">
        <v>627</v>
      </c>
      <c r="Q8" s="685"/>
      <c r="R8" s="685" t="s">
        <v>499</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1:111" s="630" customFormat="1" ht="12" customHeight="1">
      <c r="A9" s="2"/>
      <c r="B9" s="390"/>
      <c r="C9" s="674"/>
      <c r="D9" s="669"/>
      <c r="E9" s="669"/>
      <c r="F9" s="669"/>
      <c r="G9" s="669"/>
      <c r="H9" s="669"/>
      <c r="I9" s="669"/>
      <c r="J9" s="670"/>
      <c r="K9" s="685"/>
      <c r="L9" s="685"/>
      <c r="M9" s="685"/>
      <c r="N9" s="685"/>
      <c r="O9" s="685"/>
      <c r="P9" s="685"/>
      <c r="Q9" s="685"/>
      <c r="R9" s="685"/>
      <c r="S9" s="685"/>
      <c r="T9" s="685"/>
      <c r="U9" s="690"/>
      <c r="V9" s="691"/>
      <c r="W9" s="690"/>
      <c r="X9" s="691"/>
      <c r="Y9" s="677" t="s">
        <v>628</v>
      </c>
      <c r="Z9" s="685"/>
      <c r="AA9" s="685"/>
      <c r="AB9" s="685"/>
      <c r="AC9" s="685" t="s">
        <v>629</v>
      </c>
      <c r="AD9" s="685"/>
      <c r="AE9" s="685"/>
      <c r="AF9" s="685"/>
      <c r="AG9" s="685" t="s">
        <v>630</v>
      </c>
      <c r="AH9" s="685"/>
      <c r="AI9" s="685"/>
      <c r="AJ9" s="685"/>
      <c r="AK9" s="690"/>
      <c r="AL9" s="695"/>
      <c r="AM9" s="695"/>
      <c r="AN9" s="696"/>
      <c r="AO9" s="697"/>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30" customFormat="1" ht="12" customHeight="1">
      <c r="A10" s="2"/>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345</v>
      </c>
      <c r="Z10" s="699" t="s">
        <v>344</v>
      </c>
      <c r="AA10" s="699" t="s">
        <v>631</v>
      </c>
      <c r="AB10" s="699" t="s">
        <v>632</v>
      </c>
      <c r="AC10" s="699" t="s">
        <v>345</v>
      </c>
      <c r="AD10" s="699" t="s">
        <v>344</v>
      </c>
      <c r="AE10" s="699" t="s">
        <v>631</v>
      </c>
      <c r="AF10" s="699" t="s">
        <v>632</v>
      </c>
      <c r="AG10" s="699" t="s">
        <v>345</v>
      </c>
      <c r="AH10" s="699" t="s">
        <v>344</v>
      </c>
      <c r="AI10" s="699" t="s">
        <v>631</v>
      </c>
      <c r="AJ10" s="699" t="s">
        <v>632</v>
      </c>
      <c r="AK10" s="692"/>
      <c r="AL10" s="693"/>
      <c r="AM10" s="693"/>
      <c r="AN10" s="700"/>
      <c r="AO10" s="701"/>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30" customFormat="1" ht="12" customHeight="1">
      <c r="A11" s="2"/>
      <c r="B11" s="390"/>
      <c r="C11" s="674"/>
      <c r="D11" s="669"/>
      <c r="E11" s="669"/>
      <c r="F11" s="669"/>
      <c r="G11" s="669"/>
      <c r="H11" s="669"/>
      <c r="I11" s="669"/>
      <c r="J11" s="670"/>
      <c r="K11" s="702"/>
      <c r="L11" s="703"/>
      <c r="M11" s="704"/>
      <c r="N11" s="703"/>
      <c r="O11" s="704"/>
      <c r="P11" s="703"/>
      <c r="Q11" s="704"/>
      <c r="R11" s="705"/>
      <c r="S11" s="705"/>
      <c r="T11" s="705"/>
      <c r="U11" s="703"/>
      <c r="V11" s="704"/>
      <c r="W11" s="703"/>
      <c r="X11" s="706"/>
      <c r="Y11" s="707"/>
      <c r="Z11" s="707"/>
      <c r="AA11" s="707"/>
      <c r="AB11" s="707"/>
      <c r="AC11" s="708"/>
      <c r="AD11" s="708"/>
      <c r="AE11" s="708"/>
      <c r="AF11" s="708"/>
      <c r="AG11" s="708"/>
      <c r="AH11" s="708"/>
      <c r="AI11" s="708"/>
      <c r="AJ11" s="708"/>
      <c r="AK11" s="709"/>
      <c r="AL11" s="710"/>
      <c r="AM11" s="710"/>
      <c r="AN11" s="711"/>
      <c r="AO11" s="712"/>
      <c r="AP11" s="2"/>
      <c r="AQ11" s="713">
        <f>IF(P11="外力",1,IF(P11="材質劣化",2,IF(P11="漏水",3,4)))</f>
        <v>4</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30" customFormat="1" ht="12" customHeight="1">
      <c r="A12" s="2"/>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4">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30" customFormat="1" ht="12" customHeight="1">
      <c r="A13" s="2"/>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4"/>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30" customFormat="1" ht="12" customHeight="1">
      <c r="A14" s="2"/>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30" customFormat="1" ht="12" customHeight="1">
      <c r="A15" s="2"/>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30" customFormat="1" ht="12" customHeight="1">
      <c r="A16" s="2"/>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30" customFormat="1" ht="12" customHeight="1">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633</v>
      </c>
      <c r="L31" s="685" t="s">
        <v>634</v>
      </c>
      <c r="M31" s="685"/>
      <c r="N31" s="685"/>
      <c r="O31" s="685"/>
      <c r="P31" s="685"/>
      <c r="Q31" s="685"/>
      <c r="R31" s="685"/>
      <c r="S31" s="685"/>
      <c r="T31" s="685"/>
      <c r="U31" s="685"/>
      <c r="V31" s="685"/>
      <c r="W31" s="685"/>
      <c r="X31" s="685"/>
      <c r="Y31" s="675" t="s">
        <v>635</v>
      </c>
      <c r="Z31" s="676"/>
      <c r="AA31" s="676"/>
      <c r="AB31" s="677"/>
      <c r="AC31" s="714">
        <f t="shared" ref="AC31:AJ31" si="5">SUM(AC11:AC30)</f>
        <v>0</v>
      </c>
      <c r="AD31" s="714">
        <f t="shared" si="5"/>
        <v>0</v>
      </c>
      <c r="AE31" s="714">
        <f t="shared" si="5"/>
        <v>0</v>
      </c>
      <c r="AF31" s="714">
        <f t="shared" si="5"/>
        <v>0</v>
      </c>
      <c r="AG31" s="714">
        <f t="shared" si="5"/>
        <v>0</v>
      </c>
      <c r="AH31" s="714">
        <f t="shared" si="5"/>
        <v>0</v>
      </c>
      <c r="AI31" s="714">
        <f t="shared" si="5"/>
        <v>0</v>
      </c>
      <c r="AJ31" s="714">
        <f t="shared" si="5"/>
        <v>0</v>
      </c>
      <c r="AK31" s="675" t="s">
        <v>636</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637</v>
      </c>
      <c r="M32" s="685"/>
      <c r="N32" s="685"/>
      <c r="O32" s="685" t="s">
        <v>638</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0</v>
      </c>
      <c r="AE32" s="715">
        <f t="shared" si="6"/>
        <v>0</v>
      </c>
      <c r="AF32" s="715">
        <f t="shared" si="6"/>
        <v>0</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c r="A33" s="2"/>
      <c r="B33" s="390"/>
      <c r="C33" s="674"/>
      <c r="D33" s="669"/>
      <c r="E33" s="669"/>
      <c r="F33" s="669"/>
      <c r="G33" s="669"/>
      <c r="H33" s="669"/>
      <c r="I33" s="669"/>
      <c r="J33" s="670"/>
      <c r="K33" s="685"/>
      <c r="L33" s="685"/>
      <c r="M33" s="685"/>
      <c r="N33" s="685"/>
      <c r="O33" s="685" t="s">
        <v>639</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Ⅰ</v>
      </c>
      <c r="AD33" s="720"/>
      <c r="AE33" s="720"/>
      <c r="AF33" s="721"/>
      <c r="AG33" s="719" t="str">
        <f>IF(AG32&gt;0,"Ⅳ",IF(AH32&gt;0,"Ⅲ",IF(AI32&gt;0,"Ⅱa",IF(AJ32&gt;0,"Ⅱb","Ⅰ"))))</f>
        <v>Ⅰ</v>
      </c>
      <c r="AH33" s="720"/>
      <c r="AI33" s="720"/>
      <c r="AJ33" s="721"/>
      <c r="AK33" s="722"/>
      <c r="AL33" s="723"/>
      <c r="AM33" s="723"/>
      <c r="AN33" s="723"/>
      <c r="AO33" s="724"/>
      <c r="AP33" s="2"/>
      <c r="AQ33" s="31" t="s">
        <v>611</v>
      </c>
      <c r="AR33" s="31" t="s">
        <v>612</v>
      </c>
      <c r="AS33" s="287" t="s">
        <v>615</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c r="A34" s="2"/>
      <c r="B34" s="390"/>
      <c r="C34" s="674"/>
      <c r="D34" s="669"/>
      <c r="E34" s="669"/>
      <c r="F34" s="669"/>
      <c r="G34" s="669"/>
      <c r="H34" s="669"/>
      <c r="I34" s="669"/>
      <c r="J34" s="670"/>
      <c r="K34" s="685"/>
      <c r="L34" s="685" t="s">
        <v>640</v>
      </c>
      <c r="M34" s="685"/>
      <c r="N34" s="685"/>
      <c r="O34" s="685" t="s">
        <v>641</v>
      </c>
      <c r="P34" s="685"/>
      <c r="Q34" s="685"/>
      <c r="R34" s="685"/>
      <c r="S34" s="685"/>
      <c r="T34" s="685"/>
      <c r="U34" s="685"/>
      <c r="V34" s="685"/>
      <c r="W34" s="685"/>
      <c r="X34" s="685"/>
      <c r="Y34" s="445" t="s">
        <v>345</v>
      </c>
      <c r="Z34" s="445" t="s">
        <v>344</v>
      </c>
      <c r="AA34" s="725" t="s">
        <v>343</v>
      </c>
      <c r="AB34" s="725"/>
      <c r="AC34" s="445" t="s">
        <v>345</v>
      </c>
      <c r="AD34" s="445" t="s">
        <v>344</v>
      </c>
      <c r="AE34" s="725" t="s">
        <v>343</v>
      </c>
      <c r="AF34" s="725"/>
      <c r="AG34" s="445" t="s">
        <v>345</v>
      </c>
      <c r="AH34" s="445" t="s">
        <v>344</v>
      </c>
      <c r="AI34" s="725" t="s">
        <v>343</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c r="A35" s="2"/>
      <c r="B35" s="390"/>
      <c r="C35" s="674"/>
      <c r="D35" s="669"/>
      <c r="E35" s="669"/>
      <c r="F35" s="669"/>
      <c r="G35" s="669"/>
      <c r="H35" s="669"/>
      <c r="I35" s="669"/>
      <c r="J35" s="670"/>
      <c r="K35" s="685"/>
      <c r="L35" s="685"/>
      <c r="M35" s="685"/>
      <c r="N35" s="685"/>
      <c r="O35" s="685" t="s">
        <v>642</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0</v>
      </c>
      <c r="AE35" s="719">
        <f>AE32+AF32</f>
        <v>0</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0</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c r="A36" s="2"/>
      <c r="B36" s="390"/>
      <c r="C36" s="674"/>
      <c r="D36" s="669"/>
      <c r="E36" s="669"/>
      <c r="F36" s="669"/>
      <c r="G36" s="669"/>
      <c r="H36" s="669"/>
      <c r="I36" s="669"/>
      <c r="J36" s="670"/>
      <c r="K36" s="685"/>
      <c r="L36" s="685"/>
      <c r="M36" s="685"/>
      <c r="N36" s="685"/>
      <c r="O36" s="685" t="s">
        <v>643</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Ⅰ</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Ⅰ</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30" customFormat="1" ht="12" customHeight="1">
      <c r="A37" s="2"/>
      <c r="B37" s="390"/>
      <c r="C37" s="674"/>
      <c r="D37" s="669"/>
      <c r="E37" s="669"/>
      <c r="F37" s="669"/>
      <c r="G37" s="669"/>
      <c r="H37" s="669"/>
      <c r="I37" s="669"/>
      <c r="J37" s="670"/>
      <c r="K37" s="685"/>
      <c r="L37" s="685"/>
      <c r="M37" s="685"/>
      <c r="N37" s="685"/>
      <c r="O37" s="685" t="s">
        <v>644</v>
      </c>
      <c r="P37" s="685"/>
      <c r="Q37" s="685"/>
      <c r="R37" s="685"/>
      <c r="S37" s="685"/>
      <c r="T37" s="685"/>
      <c r="U37" s="685"/>
      <c r="V37" s="685"/>
      <c r="W37" s="685"/>
      <c r="X37" s="685"/>
      <c r="Y37" s="719" t="str">
        <f>IF(COUNTIF(Y36:AJ36,"Ⅳ")&gt;0,"Ⅳ",IF(COUNTIF(Y36:AJ36,"Ⅲ")&gt;0,"Ⅲ",IF(COUNTIF(Y36:AJ36,"Ⅱ")&gt;0,"Ⅱ","Ⅰ")))</f>
        <v>Ⅰ</v>
      </c>
      <c r="Z37" s="720"/>
      <c r="AA37" s="720"/>
      <c r="AB37" s="720"/>
      <c r="AC37" s="720"/>
      <c r="AD37" s="720"/>
      <c r="AE37" s="720"/>
      <c r="AF37" s="720"/>
      <c r="AG37" s="720"/>
      <c r="AH37" s="720"/>
      <c r="AI37" s="720"/>
      <c r="AJ37" s="721"/>
      <c r="AK37" s="731"/>
      <c r="AL37" s="732"/>
      <c r="AM37" s="732"/>
      <c r="AN37" s="732"/>
      <c r="AO37" s="733"/>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30" customFormat="1" ht="14.25" customHeight="1">
      <c r="A38" s="2"/>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30" customFormat="1" ht="14.25" customHeight="1">
      <c r="A39" s="2"/>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30" customFormat="1" ht="12" customHeight="1">
      <c r="A40" s="2"/>
      <c r="B40" s="390"/>
      <c r="C40" s="674"/>
      <c r="D40" s="669"/>
      <c r="E40" s="669"/>
      <c r="F40" s="669"/>
      <c r="G40" s="669"/>
      <c r="H40" s="669"/>
      <c r="I40" s="669"/>
      <c r="J40" s="670"/>
      <c r="K40" s="735" t="s">
        <v>645</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390"/>
      <c r="C41" s="674"/>
      <c r="D41" s="669"/>
      <c r="E41" s="669"/>
      <c r="F41" s="669"/>
      <c r="G41" s="669"/>
      <c r="H41" s="669"/>
      <c r="I41" s="669"/>
      <c r="J41" s="670"/>
      <c r="K41" s="736" t="s">
        <v>646</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1:111" ht="12" customHeight="1">
      <c r="B42" s="390"/>
      <c r="C42" s="674"/>
      <c r="D42" s="669"/>
      <c r="E42" s="669"/>
      <c r="F42" s="669"/>
      <c r="G42" s="669"/>
      <c r="H42" s="669"/>
      <c r="I42" s="669"/>
      <c r="J42" s="670"/>
      <c r="K42" s="737" t="s">
        <v>647</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1:111" ht="12" customHeight="1">
      <c r="B43" s="390"/>
      <c r="C43" s="674"/>
      <c r="D43" s="669"/>
      <c r="E43" s="669"/>
      <c r="F43" s="669"/>
      <c r="G43" s="669"/>
      <c r="H43" s="669"/>
      <c r="I43" s="669"/>
      <c r="J43" s="670"/>
      <c r="K43" s="737" t="s">
        <v>648</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1:111" ht="12" customHeight="1">
      <c r="B44" s="390"/>
      <c r="C44" s="674"/>
      <c r="D44" s="669"/>
      <c r="E44" s="669"/>
      <c r="F44" s="669"/>
      <c r="G44" s="669"/>
      <c r="H44" s="669"/>
      <c r="I44" s="669"/>
      <c r="J44" s="670"/>
      <c r="K44" s="740" t="s">
        <v>649</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1:111"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c r="B46" s="2" t="s">
        <v>650</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c r="B47" s="2" t="s">
        <v>651</v>
      </c>
    </row>
    <row r="48" spans="1:111" ht="12" customHeight="1">
      <c r="B48" s="2" t="s">
        <v>652</v>
      </c>
    </row>
    <row r="49" spans="2:2" ht="12" customHeight="1">
      <c r="B49" s="2" t="s">
        <v>653</v>
      </c>
    </row>
    <row r="50" spans="2:2" ht="12" customHeight="1">
      <c r="B50" s="2" t="s">
        <v>654</v>
      </c>
    </row>
    <row r="51" spans="2:2" ht="12" customHeight="1">
      <c r="B51" s="2" t="s">
        <v>655</v>
      </c>
    </row>
    <row r="52" spans="2:2">
      <c r="B52" s="2" t="s">
        <v>656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8" priority="4">
      <formula>$AQ11=2</formula>
    </cfRule>
  </conditionalFormatting>
  <conditionalFormatting sqref="Y11:AF30">
    <cfRule type="expression" dxfId="17" priority="3">
      <formula>$AQ11=3</formula>
    </cfRule>
  </conditionalFormatting>
  <conditionalFormatting sqref="Y11:AJ30">
    <cfRule type="expression" dxfId="16" priority="1">
      <formula>$AQ11=4</formula>
    </cfRule>
  </conditionalFormatting>
  <conditionalFormatting sqref="AC11:AJ30">
    <cfRule type="expression" dxfId="15" priority="2">
      <formula>$AQ11=1</formula>
    </cfRule>
  </conditionalFormatting>
  <dataValidations count="2">
    <dataValidation type="list" allowBlank="1" showInputMessage="1" showErrorMessage="1" sqref="N11:O30 R11:T30" xr:uid="{7CC2E8C8-1A89-4D65-BD02-7F394D534686}">
      <formula1>INDIRECT(L11)</formula1>
    </dataValidation>
    <dataValidation type="list" allowBlank="1" showInputMessage="1" showErrorMessage="1" sqref="Y11:AB30" xr:uid="{3E3CCD99-55C5-45B2-A115-5E837BCB92BB}">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0F4E3-FC0A-4025-83DF-F38E0E5F04B4}">
  <dimension ref="A1:DG52"/>
  <sheetViews>
    <sheetView showGridLines="0" showZeros="0" view="pageBreakPreview" zoomScale="90" zoomScaleNormal="100" zoomScaleSheetLayoutView="90" workbookViewId="0">
      <selection activeCell="AY29" sqref="AY29"/>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2:86">
      <c r="AU1" s="631" t="s">
        <v>598</v>
      </c>
      <c r="AV1" s="632" t="s">
        <v>599</v>
      </c>
      <c r="AW1" s="633" t="s">
        <v>600</v>
      </c>
      <c r="AX1" s="634" t="s">
        <v>601</v>
      </c>
      <c r="AY1" s="635"/>
      <c r="AZ1" s="635"/>
      <c r="BA1" s="635"/>
      <c r="BB1" s="635"/>
      <c r="BC1" s="635"/>
      <c r="BD1" s="635"/>
      <c r="BE1" s="635"/>
      <c r="BF1" s="635"/>
      <c r="BG1" s="635"/>
      <c r="BH1" s="635"/>
      <c r="BI1" s="635"/>
      <c r="BJ1" s="635"/>
      <c r="BK1" s="635"/>
      <c r="BL1" s="635"/>
      <c r="BM1" s="635"/>
      <c r="BN1" s="635"/>
      <c r="BO1" s="635"/>
      <c r="BP1" s="635"/>
      <c r="BQ1" s="635"/>
      <c r="BR1" s="636"/>
      <c r="BS1" s="309" t="s">
        <v>602</v>
      </c>
      <c r="BT1" s="637"/>
      <c r="BU1" s="637"/>
      <c r="BV1" s="637"/>
      <c r="BW1" s="638" t="s">
        <v>603</v>
      </c>
      <c r="BX1" s="639"/>
      <c r="BY1" s="639"/>
      <c r="BZ1" s="639"/>
      <c r="CA1" s="639"/>
      <c r="CB1" s="639"/>
      <c r="CC1" s="639"/>
      <c r="CD1" s="639"/>
      <c r="CE1" s="639"/>
      <c r="CF1" s="639"/>
      <c r="CG1" s="639"/>
      <c r="CH1" s="640"/>
    </row>
    <row r="2" spans="2:86" ht="8.25" customHeight="1">
      <c r="AU2" s="631"/>
      <c r="AV2" s="641"/>
      <c r="AW2" s="642"/>
      <c r="AX2" s="643" t="s">
        <v>604</v>
      </c>
      <c r="AY2" s="118"/>
      <c r="AZ2" s="118"/>
      <c r="BA2" s="118"/>
      <c r="BB2" s="118"/>
      <c r="BC2" s="118"/>
      <c r="BD2" s="118"/>
      <c r="BE2" s="118"/>
      <c r="BF2" s="118"/>
      <c r="BG2" s="118"/>
      <c r="BH2" s="118"/>
      <c r="BI2" s="118"/>
      <c r="BJ2" s="118" t="s">
        <v>605</v>
      </c>
      <c r="BK2" s="118"/>
      <c r="BL2" s="118"/>
      <c r="BM2" s="118"/>
      <c r="BN2" s="118"/>
      <c r="BO2" s="118"/>
      <c r="BP2" s="118"/>
      <c r="BQ2" s="118"/>
      <c r="BR2" s="644"/>
      <c r="BS2" s="637"/>
      <c r="BT2" s="637"/>
      <c r="BU2" s="637"/>
      <c r="BV2" s="637"/>
      <c r="BW2" s="645" t="s">
        <v>606</v>
      </c>
      <c r="BX2" s="287"/>
      <c r="BY2" s="287"/>
      <c r="BZ2" s="287"/>
      <c r="CA2" s="118" t="s">
        <v>607</v>
      </c>
      <c r="CB2" s="118"/>
      <c r="CC2" s="118"/>
      <c r="CD2" s="118"/>
      <c r="CE2" s="118"/>
      <c r="CF2" s="118"/>
      <c r="CG2" s="118"/>
      <c r="CH2" s="644"/>
    </row>
    <row r="3" spans="2:86" ht="25.05" customHeight="1">
      <c r="B3" s="408" t="s">
        <v>608</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356</v>
      </c>
      <c r="AY3" s="118"/>
      <c r="AZ3" s="118"/>
      <c r="BA3" s="118"/>
      <c r="BB3" s="118" t="s">
        <v>342</v>
      </c>
      <c r="BC3" s="118"/>
      <c r="BD3" s="118"/>
      <c r="BE3" s="118"/>
      <c r="BF3" s="118" t="s">
        <v>353</v>
      </c>
      <c r="BG3" s="118"/>
      <c r="BH3" s="118"/>
      <c r="BI3" s="118"/>
      <c r="BJ3" s="287" t="s">
        <v>356</v>
      </c>
      <c r="BK3" s="287"/>
      <c r="BL3" s="287"/>
      <c r="BM3" s="287" t="s">
        <v>342</v>
      </c>
      <c r="BN3" s="287"/>
      <c r="BO3" s="287"/>
      <c r="BP3" s="287" t="s">
        <v>353</v>
      </c>
      <c r="BQ3" s="287"/>
      <c r="BR3" s="648"/>
      <c r="BS3" s="309" t="s">
        <v>356</v>
      </c>
      <c r="BT3" s="309" t="s">
        <v>342</v>
      </c>
      <c r="BU3" s="309" t="s">
        <v>353</v>
      </c>
      <c r="BV3" s="309" t="s">
        <v>609</v>
      </c>
      <c r="BW3" s="643" t="s">
        <v>610</v>
      </c>
      <c r="BX3" s="118"/>
      <c r="BY3" s="118"/>
      <c r="BZ3" s="118"/>
      <c r="CA3" s="118" t="s">
        <v>342</v>
      </c>
      <c r="CB3" s="118"/>
      <c r="CC3" s="118"/>
      <c r="CD3" s="118"/>
      <c r="CE3" s="118" t="s">
        <v>353</v>
      </c>
      <c r="CF3" s="118"/>
      <c r="CG3" s="118"/>
      <c r="CH3" s="644"/>
    </row>
    <row r="4" spans="2:86" ht="18" customHeight="1">
      <c r="B4" s="266" t="s">
        <v>8</v>
      </c>
      <c r="C4" s="266"/>
      <c r="D4" s="604"/>
      <c r="E4" s="115" t="s">
        <v>292</v>
      </c>
      <c r="F4" s="116"/>
      <c r="G4" s="116"/>
      <c r="H4" s="116"/>
      <c r="I4" s="116"/>
      <c r="J4" s="117"/>
      <c r="K4" s="141" t="s">
        <v>9</v>
      </c>
      <c r="L4" s="287"/>
      <c r="M4" s="287"/>
      <c r="N4" s="288" t="s">
        <v>294</v>
      </c>
      <c r="O4" s="288"/>
      <c r="P4" s="288"/>
      <c r="Q4" s="288"/>
      <c r="R4" s="288"/>
      <c r="S4" s="288"/>
      <c r="T4" s="118" t="s">
        <v>374</v>
      </c>
      <c r="U4" s="118"/>
      <c r="V4" s="118"/>
      <c r="W4" s="118"/>
      <c r="X4" s="118"/>
      <c r="Y4" s="109" t="s">
        <v>310</v>
      </c>
      <c r="Z4" s="109"/>
      <c r="AA4" s="109"/>
      <c r="AB4" s="109"/>
      <c r="AC4" s="109"/>
      <c r="AD4" s="109"/>
      <c r="AE4" s="109"/>
      <c r="AF4" s="109"/>
      <c r="AG4" s="91" t="s">
        <v>375</v>
      </c>
      <c r="AH4" s="92"/>
      <c r="AI4" s="92"/>
      <c r="AJ4" s="93"/>
      <c r="AK4" s="606">
        <v>44861</v>
      </c>
      <c r="AL4" s="649"/>
      <c r="AM4" s="649"/>
      <c r="AN4" s="649"/>
      <c r="AO4" s="650"/>
      <c r="AQ4" s="651"/>
      <c r="AU4" s="631"/>
      <c r="AV4" s="641"/>
      <c r="AW4" s="642"/>
      <c r="AX4" s="652" t="s">
        <v>611</v>
      </c>
      <c r="AY4" s="653" t="s">
        <v>612</v>
      </c>
      <c r="AZ4" s="653" t="s">
        <v>613</v>
      </c>
      <c r="BA4" s="654" t="s">
        <v>614</v>
      </c>
      <c r="BB4" s="655" t="s">
        <v>611</v>
      </c>
      <c r="BC4" s="653" t="s">
        <v>612</v>
      </c>
      <c r="BD4" s="653" t="s">
        <v>613</v>
      </c>
      <c r="BE4" s="654" t="s">
        <v>614</v>
      </c>
      <c r="BF4" s="655" t="s">
        <v>611</v>
      </c>
      <c r="BG4" s="653" t="s">
        <v>612</v>
      </c>
      <c r="BH4" s="653" t="s">
        <v>613</v>
      </c>
      <c r="BI4" s="654" t="s">
        <v>614</v>
      </c>
      <c r="BJ4" s="655" t="s">
        <v>611</v>
      </c>
      <c r="BK4" s="653" t="s">
        <v>612</v>
      </c>
      <c r="BL4" s="654" t="s">
        <v>615</v>
      </c>
      <c r="BM4" s="655" t="s">
        <v>611</v>
      </c>
      <c r="BN4" s="653" t="s">
        <v>612</v>
      </c>
      <c r="BO4" s="654" t="s">
        <v>615</v>
      </c>
      <c r="BP4" s="655" t="s">
        <v>611</v>
      </c>
      <c r="BQ4" s="653" t="s">
        <v>612</v>
      </c>
      <c r="BR4" s="656" t="s">
        <v>615</v>
      </c>
      <c r="BS4" s="637"/>
      <c r="BT4" s="637"/>
      <c r="BU4" s="637"/>
      <c r="BV4" s="637"/>
      <c r="BW4" s="652" t="s">
        <v>611</v>
      </c>
      <c r="BX4" s="653" t="s">
        <v>612</v>
      </c>
      <c r="BY4" s="653" t="s">
        <v>613</v>
      </c>
      <c r="BZ4" s="654" t="s">
        <v>614</v>
      </c>
      <c r="CA4" s="655" t="s">
        <v>611</v>
      </c>
      <c r="CB4" s="653" t="s">
        <v>612</v>
      </c>
      <c r="CC4" s="653" t="s">
        <v>613</v>
      </c>
      <c r="CD4" s="654" t="s">
        <v>614</v>
      </c>
      <c r="CE4" s="655" t="s">
        <v>611</v>
      </c>
      <c r="CF4" s="653" t="s">
        <v>612</v>
      </c>
      <c r="CG4" s="653" t="s">
        <v>613</v>
      </c>
      <c r="CH4" s="656" t="s">
        <v>614</v>
      </c>
    </row>
    <row r="5" spans="2:86" ht="18" customHeight="1">
      <c r="B5" s="274" t="s">
        <v>0</v>
      </c>
      <c r="C5" s="274"/>
      <c r="D5" s="609"/>
      <c r="E5" s="119" t="s">
        <v>293</v>
      </c>
      <c r="F5" s="120"/>
      <c r="G5" s="120"/>
      <c r="H5" s="120"/>
      <c r="I5" s="120"/>
      <c r="J5" s="130"/>
      <c r="K5" s="413" t="s">
        <v>1</v>
      </c>
      <c r="L5" s="309"/>
      <c r="M5" s="309"/>
      <c r="N5" s="288" t="s">
        <v>295</v>
      </c>
      <c r="O5" s="288"/>
      <c r="P5" s="288"/>
      <c r="Q5" s="288"/>
      <c r="R5" s="288"/>
      <c r="S5" s="288"/>
      <c r="T5" s="118" t="s">
        <v>376</v>
      </c>
      <c r="U5" s="118"/>
      <c r="V5" s="118"/>
      <c r="W5" s="118"/>
      <c r="X5" s="118"/>
      <c r="Y5" s="109" t="s">
        <v>334</v>
      </c>
      <c r="Z5" s="109"/>
      <c r="AA5" s="109"/>
      <c r="AB5" s="109"/>
      <c r="AC5" s="109"/>
      <c r="AD5" s="109"/>
      <c r="AE5" s="109"/>
      <c r="AF5" s="109"/>
      <c r="AG5" s="578"/>
      <c r="AH5" s="611"/>
      <c r="AI5" s="611"/>
      <c r="AJ5" s="579"/>
      <c r="AK5" s="657"/>
      <c r="AL5" s="658"/>
      <c r="AM5" s="658"/>
      <c r="AN5" s="658"/>
      <c r="AO5" s="659"/>
      <c r="AQ5" s="651" t="s">
        <v>616</v>
      </c>
      <c r="AU5" s="631"/>
      <c r="AV5" s="660">
        <f>N7</f>
        <v>31</v>
      </c>
      <c r="AW5" s="661">
        <f>R7</f>
        <v>10.6</v>
      </c>
      <c r="AX5" s="662">
        <f>+Y32</f>
        <v>0</v>
      </c>
      <c r="AY5" s="662">
        <f>+Z32</f>
        <v>0</v>
      </c>
      <c r="AZ5" s="662">
        <f>+AA32</f>
        <v>0</v>
      </c>
      <c r="BA5" s="662">
        <f t="shared" ref="BA5" si="0">+AB32</f>
        <v>0</v>
      </c>
      <c r="BB5" s="662">
        <f>+AC32</f>
        <v>0</v>
      </c>
      <c r="BC5" s="662">
        <f t="shared" ref="BC5:BI5" si="1">+AD32</f>
        <v>0</v>
      </c>
      <c r="BD5" s="662">
        <f t="shared" si="1"/>
        <v>0</v>
      </c>
      <c r="BE5" s="662">
        <f t="shared" si="1"/>
        <v>0</v>
      </c>
      <c r="BF5" s="662">
        <f t="shared" si="1"/>
        <v>0</v>
      </c>
      <c r="BG5" s="662">
        <f t="shared" si="1"/>
        <v>0</v>
      </c>
      <c r="BH5" s="662">
        <f t="shared" si="1"/>
        <v>0</v>
      </c>
      <c r="BI5" s="662">
        <f t="shared" si="1"/>
        <v>0</v>
      </c>
      <c r="BJ5" s="662">
        <f>IF(Y35="",0,Y35)</f>
        <v>0</v>
      </c>
      <c r="BK5" s="662">
        <f>IF(Z35="",0,Z35)</f>
        <v>0</v>
      </c>
      <c r="BL5" s="662">
        <f>IF(AA35="",0,AA35)</f>
        <v>0</v>
      </c>
      <c r="BM5" s="662">
        <f>+AC35</f>
        <v>0</v>
      </c>
      <c r="BN5" s="662">
        <f t="shared" ref="BN5:BO5" si="2">+AD35</f>
        <v>0</v>
      </c>
      <c r="BO5" s="662">
        <f t="shared" si="2"/>
        <v>0</v>
      </c>
      <c r="BP5" s="662">
        <f>+AG35</f>
        <v>0</v>
      </c>
      <c r="BQ5" s="662">
        <f>+AH35</f>
        <v>0</v>
      </c>
      <c r="BR5" s="662">
        <f>+AI35</f>
        <v>0</v>
      </c>
      <c r="BS5" s="651" t="str">
        <f>+Y36</f>
        <v>Ⅰ</v>
      </c>
      <c r="BT5" s="651" t="str">
        <f>+AC36</f>
        <v>Ⅰ</v>
      </c>
      <c r="BU5" s="651" t="str">
        <f>+AG36</f>
        <v>Ⅰ</v>
      </c>
      <c r="BV5" s="651" t="str">
        <f>+Y37</f>
        <v>Ⅰ</v>
      </c>
      <c r="BW5" s="663" t="str">
        <f>IF(Y32&gt;0,R7,"")</f>
        <v/>
      </c>
      <c r="BX5" s="664" t="str">
        <f>IF(Z32&gt;0,"",IF(AA32&gt;0,R7,""))</f>
        <v/>
      </c>
      <c r="BY5" s="664" t="str">
        <f>IF(Y32+Z32&gt;0,"",IF(AA32&gt;0,R7,""))</f>
        <v/>
      </c>
      <c r="BZ5" s="664" t="str">
        <f>IF(Y32+Z32+AA32&gt;0,"",IF(AB32&gt;0,R7,""))</f>
        <v/>
      </c>
      <c r="CA5" s="665">
        <f t="shared" ref="CA5:CH5" si="3">+AC31</f>
        <v>0</v>
      </c>
      <c r="CB5" s="665">
        <f t="shared" si="3"/>
        <v>0</v>
      </c>
      <c r="CC5" s="665">
        <f t="shared" si="3"/>
        <v>0</v>
      </c>
      <c r="CD5" s="665">
        <f t="shared" si="3"/>
        <v>0</v>
      </c>
      <c r="CE5" s="665">
        <f t="shared" si="3"/>
        <v>0</v>
      </c>
      <c r="CF5" s="665">
        <f t="shared" si="3"/>
        <v>0</v>
      </c>
      <c r="CG5" s="665">
        <f t="shared" si="3"/>
        <v>0</v>
      </c>
      <c r="CH5" s="665">
        <f t="shared" si="3"/>
        <v>0</v>
      </c>
    </row>
    <row r="6" spans="2:86" ht="12" customHeight="1">
      <c r="B6" s="666" t="s">
        <v>617</v>
      </c>
      <c r="C6" s="667"/>
      <c r="D6" s="668"/>
      <c r="E6" s="669"/>
      <c r="F6" s="669"/>
      <c r="G6" s="669"/>
      <c r="H6" s="669"/>
      <c r="I6" s="669"/>
      <c r="J6" s="670"/>
      <c r="K6" s="671" t="s">
        <v>618</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2:86" ht="12" customHeight="1">
      <c r="B7" s="390"/>
      <c r="C7" s="674"/>
      <c r="D7" s="669"/>
      <c r="E7" s="669"/>
      <c r="F7" s="669"/>
      <c r="G7" s="669"/>
      <c r="H7" s="669"/>
      <c r="I7" s="669"/>
      <c r="J7" s="670"/>
      <c r="K7" s="675" t="s">
        <v>619</v>
      </c>
      <c r="L7" s="676"/>
      <c r="M7" s="677"/>
      <c r="N7" s="678">
        <v>31</v>
      </c>
      <c r="O7" s="679"/>
      <c r="P7" s="675" t="s">
        <v>620</v>
      </c>
      <c r="Q7" s="677"/>
      <c r="R7" s="680">
        <v>10.6</v>
      </c>
      <c r="S7" s="681"/>
      <c r="T7" s="682"/>
      <c r="U7" s="683" t="s">
        <v>621</v>
      </c>
      <c r="V7" s="684"/>
      <c r="W7" s="683" t="s">
        <v>622</v>
      </c>
      <c r="X7" s="684"/>
      <c r="Y7" s="677" t="s">
        <v>623</v>
      </c>
      <c r="Z7" s="685"/>
      <c r="AA7" s="685"/>
      <c r="AB7" s="685"/>
      <c r="AC7" s="683" t="s">
        <v>624</v>
      </c>
      <c r="AD7" s="686"/>
      <c r="AE7" s="686"/>
      <c r="AF7" s="686"/>
      <c r="AG7" s="686"/>
      <c r="AH7" s="686"/>
      <c r="AI7" s="686"/>
      <c r="AJ7" s="684"/>
      <c r="AK7" s="683" t="s">
        <v>625</v>
      </c>
      <c r="AL7" s="686"/>
      <c r="AM7" s="686"/>
      <c r="AN7" s="687"/>
      <c r="AO7" s="688"/>
      <c r="AP7" s="2"/>
      <c r="AW7" s="689"/>
    </row>
    <row r="8" spans="2:86" ht="12" customHeight="1">
      <c r="B8" s="390"/>
      <c r="C8" s="674"/>
      <c r="D8" s="669"/>
      <c r="E8" s="669"/>
      <c r="F8" s="669"/>
      <c r="G8" s="669"/>
      <c r="H8" s="669"/>
      <c r="I8" s="669"/>
      <c r="J8" s="670"/>
      <c r="K8" s="685" t="s">
        <v>626</v>
      </c>
      <c r="L8" s="685" t="s">
        <v>387</v>
      </c>
      <c r="M8" s="685"/>
      <c r="N8" s="685" t="s">
        <v>388</v>
      </c>
      <c r="O8" s="685"/>
      <c r="P8" s="685" t="s">
        <v>627</v>
      </c>
      <c r="Q8" s="685"/>
      <c r="R8" s="685" t="s">
        <v>499</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2:86" ht="12" customHeight="1">
      <c r="B9" s="390"/>
      <c r="C9" s="674"/>
      <c r="D9" s="669"/>
      <c r="E9" s="669"/>
      <c r="F9" s="669"/>
      <c r="G9" s="669"/>
      <c r="H9" s="669"/>
      <c r="I9" s="669"/>
      <c r="J9" s="670"/>
      <c r="K9" s="685"/>
      <c r="L9" s="685"/>
      <c r="M9" s="685"/>
      <c r="N9" s="685"/>
      <c r="O9" s="685"/>
      <c r="P9" s="685"/>
      <c r="Q9" s="685"/>
      <c r="R9" s="685"/>
      <c r="S9" s="685"/>
      <c r="T9" s="685"/>
      <c r="U9" s="690"/>
      <c r="V9" s="691"/>
      <c r="W9" s="690"/>
      <c r="X9" s="691"/>
      <c r="Y9" s="677" t="s">
        <v>628</v>
      </c>
      <c r="Z9" s="685"/>
      <c r="AA9" s="685"/>
      <c r="AB9" s="685"/>
      <c r="AC9" s="685" t="s">
        <v>629</v>
      </c>
      <c r="AD9" s="685"/>
      <c r="AE9" s="685"/>
      <c r="AF9" s="685"/>
      <c r="AG9" s="685" t="s">
        <v>630</v>
      </c>
      <c r="AH9" s="685"/>
      <c r="AI9" s="685"/>
      <c r="AJ9" s="685"/>
      <c r="AK9" s="690"/>
      <c r="AL9" s="695"/>
      <c r="AM9" s="695"/>
      <c r="AN9" s="696"/>
      <c r="AO9" s="697"/>
      <c r="AP9" s="2"/>
    </row>
    <row r="10" spans="2:86" ht="12" customHeight="1">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345</v>
      </c>
      <c r="Z10" s="699" t="s">
        <v>344</v>
      </c>
      <c r="AA10" s="699" t="s">
        <v>631</v>
      </c>
      <c r="AB10" s="699" t="s">
        <v>632</v>
      </c>
      <c r="AC10" s="699" t="s">
        <v>345</v>
      </c>
      <c r="AD10" s="699" t="s">
        <v>344</v>
      </c>
      <c r="AE10" s="699" t="s">
        <v>631</v>
      </c>
      <c r="AF10" s="699" t="s">
        <v>632</v>
      </c>
      <c r="AG10" s="699" t="s">
        <v>345</v>
      </c>
      <c r="AH10" s="699" t="s">
        <v>344</v>
      </c>
      <c r="AI10" s="699" t="s">
        <v>631</v>
      </c>
      <c r="AJ10" s="699" t="s">
        <v>632</v>
      </c>
      <c r="AK10" s="692"/>
      <c r="AL10" s="693"/>
      <c r="AM10" s="693"/>
      <c r="AN10" s="700"/>
      <c r="AO10" s="701"/>
      <c r="AP10" s="2"/>
    </row>
    <row r="11" spans="2:86" ht="12" customHeight="1">
      <c r="B11" s="390"/>
      <c r="C11" s="674"/>
      <c r="D11" s="669"/>
      <c r="E11" s="669"/>
      <c r="F11" s="669"/>
      <c r="G11" s="669"/>
      <c r="H11" s="669"/>
      <c r="I11" s="669"/>
      <c r="J11" s="670"/>
      <c r="K11" s="702"/>
      <c r="L11" s="703"/>
      <c r="M11" s="704"/>
      <c r="N11" s="703"/>
      <c r="O11" s="704"/>
      <c r="P11" s="703"/>
      <c r="Q11" s="704"/>
      <c r="R11" s="705"/>
      <c r="S11" s="705"/>
      <c r="T11" s="705"/>
      <c r="U11" s="703"/>
      <c r="V11" s="704"/>
      <c r="W11" s="703"/>
      <c r="X11" s="706"/>
      <c r="Y11" s="707"/>
      <c r="Z11" s="707"/>
      <c r="AA11" s="707"/>
      <c r="AB11" s="707"/>
      <c r="AC11" s="708"/>
      <c r="AD11" s="708"/>
      <c r="AE11" s="708"/>
      <c r="AF11" s="708"/>
      <c r="AG11" s="708"/>
      <c r="AH11" s="708"/>
      <c r="AI11" s="708"/>
      <c r="AJ11" s="708"/>
      <c r="AK11" s="709"/>
      <c r="AL11" s="710"/>
      <c r="AM11" s="710"/>
      <c r="AN11" s="711"/>
      <c r="AO11" s="712"/>
      <c r="AP11" s="2"/>
      <c r="AQ11" s="713">
        <f>IF(P11="外力",1,IF(P11="材質劣化",2,IF(P11="漏水",3,4)))</f>
        <v>4</v>
      </c>
    </row>
    <row r="12" spans="2:86" ht="12" customHeight="1">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4">IF(P12="外力",1,IF(P12="材質劣化",2,IF(P12="漏水",3,4)))</f>
        <v>4</v>
      </c>
    </row>
    <row r="13" spans="2:86" ht="12" customHeight="1">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4"/>
        <v>4</v>
      </c>
    </row>
    <row r="14" spans="2:86" ht="12" customHeight="1">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row>
    <row r="15" spans="2:86" ht="12" customHeight="1">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row>
    <row r="16" spans="2:86" ht="12" customHeight="1">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row>
    <row r="17" spans="1:111" ht="12" customHeight="1">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row>
    <row r="18" spans="1:111" ht="12" customHeight="1">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row>
    <row r="19" spans="1:111" ht="12" customHeight="1">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row>
    <row r="20" spans="1:111" ht="12" customHeight="1">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633</v>
      </c>
      <c r="L31" s="685" t="s">
        <v>634</v>
      </c>
      <c r="M31" s="685"/>
      <c r="N31" s="685"/>
      <c r="O31" s="685"/>
      <c r="P31" s="685"/>
      <c r="Q31" s="685"/>
      <c r="R31" s="685"/>
      <c r="S31" s="685"/>
      <c r="T31" s="685"/>
      <c r="U31" s="685"/>
      <c r="V31" s="685"/>
      <c r="W31" s="685"/>
      <c r="X31" s="685"/>
      <c r="Y31" s="675" t="s">
        <v>635</v>
      </c>
      <c r="Z31" s="676"/>
      <c r="AA31" s="676"/>
      <c r="AB31" s="677"/>
      <c r="AC31" s="714">
        <f t="shared" ref="AC31:AJ31" si="5">SUM(AC11:AC30)</f>
        <v>0</v>
      </c>
      <c r="AD31" s="714">
        <f t="shared" si="5"/>
        <v>0</v>
      </c>
      <c r="AE31" s="714">
        <f t="shared" si="5"/>
        <v>0</v>
      </c>
      <c r="AF31" s="714">
        <f t="shared" si="5"/>
        <v>0</v>
      </c>
      <c r="AG31" s="714">
        <f t="shared" si="5"/>
        <v>0</v>
      </c>
      <c r="AH31" s="714">
        <f t="shared" si="5"/>
        <v>0</v>
      </c>
      <c r="AI31" s="714">
        <f t="shared" si="5"/>
        <v>0</v>
      </c>
      <c r="AJ31" s="714">
        <f t="shared" si="5"/>
        <v>0</v>
      </c>
      <c r="AK31" s="675" t="s">
        <v>636</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637</v>
      </c>
      <c r="M32" s="685"/>
      <c r="N32" s="685"/>
      <c r="O32" s="685" t="s">
        <v>638</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0</v>
      </c>
      <c r="AE32" s="715">
        <f t="shared" si="6"/>
        <v>0</v>
      </c>
      <c r="AF32" s="715">
        <f t="shared" si="6"/>
        <v>0</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c r="A33" s="2"/>
      <c r="B33" s="390"/>
      <c r="C33" s="674"/>
      <c r="D33" s="669"/>
      <c r="E33" s="669"/>
      <c r="F33" s="669"/>
      <c r="G33" s="669"/>
      <c r="H33" s="669"/>
      <c r="I33" s="669"/>
      <c r="J33" s="670"/>
      <c r="K33" s="685"/>
      <c r="L33" s="685"/>
      <c r="M33" s="685"/>
      <c r="N33" s="685"/>
      <c r="O33" s="685" t="s">
        <v>639</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Ⅰ</v>
      </c>
      <c r="AD33" s="720"/>
      <c r="AE33" s="720"/>
      <c r="AF33" s="721"/>
      <c r="AG33" s="719" t="str">
        <f>IF(AG32&gt;0,"Ⅳ",IF(AH32&gt;0,"Ⅲ",IF(AI32&gt;0,"Ⅱa",IF(AJ32&gt;0,"Ⅱb","Ⅰ"))))</f>
        <v>Ⅰ</v>
      </c>
      <c r="AH33" s="720"/>
      <c r="AI33" s="720"/>
      <c r="AJ33" s="721"/>
      <c r="AK33" s="722"/>
      <c r="AL33" s="723"/>
      <c r="AM33" s="723"/>
      <c r="AN33" s="723"/>
      <c r="AO33" s="724"/>
      <c r="AP33" s="2"/>
      <c r="AQ33" s="31" t="s">
        <v>611</v>
      </c>
      <c r="AR33" s="31" t="s">
        <v>612</v>
      </c>
      <c r="AS33" s="287" t="s">
        <v>615</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c r="A34" s="2"/>
      <c r="B34" s="390"/>
      <c r="C34" s="674"/>
      <c r="D34" s="669"/>
      <c r="E34" s="669"/>
      <c r="F34" s="669"/>
      <c r="G34" s="669"/>
      <c r="H34" s="669"/>
      <c r="I34" s="669"/>
      <c r="J34" s="670"/>
      <c r="K34" s="685"/>
      <c r="L34" s="685" t="s">
        <v>640</v>
      </c>
      <c r="M34" s="685"/>
      <c r="N34" s="685"/>
      <c r="O34" s="685" t="s">
        <v>641</v>
      </c>
      <c r="P34" s="685"/>
      <c r="Q34" s="685"/>
      <c r="R34" s="685"/>
      <c r="S34" s="685"/>
      <c r="T34" s="685"/>
      <c r="U34" s="685"/>
      <c r="V34" s="685"/>
      <c r="W34" s="685"/>
      <c r="X34" s="685"/>
      <c r="Y34" s="445" t="s">
        <v>345</v>
      </c>
      <c r="Z34" s="445" t="s">
        <v>344</v>
      </c>
      <c r="AA34" s="725" t="s">
        <v>343</v>
      </c>
      <c r="AB34" s="725"/>
      <c r="AC34" s="445" t="s">
        <v>345</v>
      </c>
      <c r="AD34" s="445" t="s">
        <v>344</v>
      </c>
      <c r="AE34" s="725" t="s">
        <v>343</v>
      </c>
      <c r="AF34" s="725"/>
      <c r="AG34" s="445" t="s">
        <v>345</v>
      </c>
      <c r="AH34" s="445" t="s">
        <v>344</v>
      </c>
      <c r="AI34" s="725" t="s">
        <v>343</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c r="A35" s="2"/>
      <c r="B35" s="390"/>
      <c r="C35" s="674"/>
      <c r="D35" s="669"/>
      <c r="E35" s="669"/>
      <c r="F35" s="669"/>
      <c r="G35" s="669"/>
      <c r="H35" s="669"/>
      <c r="I35" s="669"/>
      <c r="J35" s="670"/>
      <c r="K35" s="685"/>
      <c r="L35" s="685"/>
      <c r="M35" s="685"/>
      <c r="N35" s="685"/>
      <c r="O35" s="685" t="s">
        <v>642</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0</v>
      </c>
      <c r="AE35" s="719">
        <f>AE32+AF32</f>
        <v>0</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0</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c r="A36" s="2"/>
      <c r="B36" s="390"/>
      <c r="C36" s="674"/>
      <c r="D36" s="669"/>
      <c r="E36" s="669"/>
      <c r="F36" s="669"/>
      <c r="G36" s="669"/>
      <c r="H36" s="669"/>
      <c r="I36" s="669"/>
      <c r="J36" s="670"/>
      <c r="K36" s="685"/>
      <c r="L36" s="685"/>
      <c r="M36" s="685"/>
      <c r="N36" s="685"/>
      <c r="O36" s="685" t="s">
        <v>643</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Ⅰ</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Ⅰ</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390"/>
      <c r="C37" s="674"/>
      <c r="D37" s="669"/>
      <c r="E37" s="669"/>
      <c r="F37" s="669"/>
      <c r="G37" s="669"/>
      <c r="H37" s="669"/>
      <c r="I37" s="669"/>
      <c r="J37" s="670"/>
      <c r="K37" s="685"/>
      <c r="L37" s="685"/>
      <c r="M37" s="685"/>
      <c r="N37" s="685"/>
      <c r="O37" s="685" t="s">
        <v>644</v>
      </c>
      <c r="P37" s="685"/>
      <c r="Q37" s="685"/>
      <c r="R37" s="685"/>
      <c r="S37" s="685"/>
      <c r="T37" s="685"/>
      <c r="U37" s="685"/>
      <c r="V37" s="685"/>
      <c r="W37" s="685"/>
      <c r="X37" s="685"/>
      <c r="Y37" s="719" t="str">
        <f>IF(COUNTIF(Y36:AJ36,"Ⅳ")&gt;0,"Ⅳ",IF(COUNTIF(Y36:AJ36,"Ⅲ")&gt;0,"Ⅲ",IF(COUNTIF(Y36:AJ36,"Ⅱ")&gt;0,"Ⅱ","Ⅰ")))</f>
        <v>Ⅰ</v>
      </c>
      <c r="Z37" s="720"/>
      <c r="AA37" s="720"/>
      <c r="AB37" s="720"/>
      <c r="AC37" s="720"/>
      <c r="AD37" s="720"/>
      <c r="AE37" s="720"/>
      <c r="AF37" s="720"/>
      <c r="AG37" s="720"/>
      <c r="AH37" s="720"/>
      <c r="AI37" s="720"/>
      <c r="AJ37" s="721"/>
      <c r="AK37" s="731"/>
      <c r="AL37" s="732"/>
      <c r="AM37" s="732"/>
      <c r="AN37" s="732"/>
      <c r="AO37" s="733"/>
      <c r="AP37" s="2"/>
    </row>
    <row r="38" spans="1:111" ht="14.25" customHeight="1">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1:111" ht="14.25" customHeight="1">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1:111" ht="12" customHeight="1">
      <c r="B40" s="390"/>
      <c r="C40" s="674"/>
      <c r="D40" s="669"/>
      <c r="E40" s="669"/>
      <c r="F40" s="669"/>
      <c r="G40" s="669"/>
      <c r="H40" s="669"/>
      <c r="I40" s="669"/>
      <c r="J40" s="670"/>
      <c r="K40" s="735" t="s">
        <v>645</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row>
    <row r="41" spans="1:111" ht="12" customHeight="1">
      <c r="B41" s="390"/>
      <c r="C41" s="674"/>
      <c r="D41" s="669"/>
      <c r="E41" s="669"/>
      <c r="F41" s="669"/>
      <c r="G41" s="669"/>
      <c r="H41" s="669"/>
      <c r="I41" s="669"/>
      <c r="J41" s="670"/>
      <c r="K41" s="736" t="s">
        <v>646</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1:111" ht="12" customHeight="1">
      <c r="B42" s="390"/>
      <c r="C42" s="674"/>
      <c r="D42" s="669"/>
      <c r="E42" s="669"/>
      <c r="F42" s="669"/>
      <c r="G42" s="669"/>
      <c r="H42" s="669"/>
      <c r="I42" s="669"/>
      <c r="J42" s="670"/>
      <c r="K42" s="737" t="s">
        <v>647</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1:111" ht="12" customHeight="1">
      <c r="B43" s="390"/>
      <c r="C43" s="674"/>
      <c r="D43" s="669"/>
      <c r="E43" s="669"/>
      <c r="F43" s="669"/>
      <c r="G43" s="669"/>
      <c r="H43" s="669"/>
      <c r="I43" s="669"/>
      <c r="J43" s="670"/>
      <c r="K43" s="737" t="s">
        <v>648</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1:111" ht="12" customHeight="1">
      <c r="B44" s="390"/>
      <c r="C44" s="674"/>
      <c r="D44" s="669"/>
      <c r="E44" s="669"/>
      <c r="F44" s="669"/>
      <c r="G44" s="669"/>
      <c r="H44" s="669"/>
      <c r="I44" s="669"/>
      <c r="J44" s="670"/>
      <c r="K44" s="740" t="s">
        <v>649</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1:111"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c r="B46" s="2" t="s">
        <v>650</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c r="B47" s="2" t="s">
        <v>651</v>
      </c>
    </row>
    <row r="48" spans="1:111" ht="12" customHeight="1">
      <c r="B48" s="2" t="s">
        <v>652</v>
      </c>
    </row>
    <row r="49" spans="2:2" ht="12" customHeight="1">
      <c r="B49" s="2" t="s">
        <v>653</v>
      </c>
    </row>
    <row r="50" spans="2:2" ht="12" customHeight="1">
      <c r="B50" s="2" t="s">
        <v>654</v>
      </c>
    </row>
    <row r="51" spans="2:2" ht="12" customHeight="1">
      <c r="B51" s="2" t="s">
        <v>655</v>
      </c>
    </row>
    <row r="52" spans="2:2">
      <c r="B52" s="2" t="s">
        <v>656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4" priority="4">
      <formula>$AQ11=2</formula>
    </cfRule>
  </conditionalFormatting>
  <conditionalFormatting sqref="Y11:AF30">
    <cfRule type="expression" dxfId="13" priority="3">
      <formula>$AQ11=3</formula>
    </cfRule>
  </conditionalFormatting>
  <conditionalFormatting sqref="Y11:AJ30">
    <cfRule type="expression" dxfId="12" priority="1">
      <formula>$AQ11=4</formula>
    </cfRule>
  </conditionalFormatting>
  <conditionalFormatting sqref="AC11:AJ30">
    <cfRule type="expression" dxfId="11" priority="2">
      <formula>$AQ11=1</formula>
    </cfRule>
  </conditionalFormatting>
  <dataValidations count="2">
    <dataValidation type="list" allowBlank="1" showInputMessage="1" showErrorMessage="1" sqref="N11:O30 R11:T30" xr:uid="{02CB5942-9A69-4A79-B38D-0658044865B3}">
      <formula1>INDIRECT(L11)</formula1>
    </dataValidation>
    <dataValidation type="list" allowBlank="1" showInputMessage="1" showErrorMessage="1" sqref="Y11:AB30" xr:uid="{6B8AF1B1-6C3C-4C6C-ABDE-9E9D224D8C9C}">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AF4C5-3F9A-40F9-A07D-A9410D600B9D}">
  <dimension ref="A1:DG52"/>
  <sheetViews>
    <sheetView showGridLines="0" showZeros="0" view="pageBreakPreview" zoomScale="90" zoomScaleNormal="100" zoomScaleSheetLayoutView="90" workbookViewId="0">
      <selection activeCell="AY29" sqref="AY29"/>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2:86">
      <c r="AU1" s="631" t="s">
        <v>598</v>
      </c>
      <c r="AV1" s="632" t="s">
        <v>599</v>
      </c>
      <c r="AW1" s="633" t="s">
        <v>600</v>
      </c>
      <c r="AX1" s="634" t="s">
        <v>601</v>
      </c>
      <c r="AY1" s="635"/>
      <c r="AZ1" s="635"/>
      <c r="BA1" s="635"/>
      <c r="BB1" s="635"/>
      <c r="BC1" s="635"/>
      <c r="BD1" s="635"/>
      <c r="BE1" s="635"/>
      <c r="BF1" s="635"/>
      <c r="BG1" s="635"/>
      <c r="BH1" s="635"/>
      <c r="BI1" s="635"/>
      <c r="BJ1" s="635"/>
      <c r="BK1" s="635"/>
      <c r="BL1" s="635"/>
      <c r="BM1" s="635"/>
      <c r="BN1" s="635"/>
      <c r="BO1" s="635"/>
      <c r="BP1" s="635"/>
      <c r="BQ1" s="635"/>
      <c r="BR1" s="636"/>
      <c r="BS1" s="309" t="s">
        <v>602</v>
      </c>
      <c r="BT1" s="637"/>
      <c r="BU1" s="637"/>
      <c r="BV1" s="637"/>
      <c r="BW1" s="638" t="s">
        <v>603</v>
      </c>
      <c r="BX1" s="639"/>
      <c r="BY1" s="639"/>
      <c r="BZ1" s="639"/>
      <c r="CA1" s="639"/>
      <c r="CB1" s="639"/>
      <c r="CC1" s="639"/>
      <c r="CD1" s="639"/>
      <c r="CE1" s="639"/>
      <c r="CF1" s="639"/>
      <c r="CG1" s="639"/>
      <c r="CH1" s="640"/>
    </row>
    <row r="2" spans="2:86" ht="8.25" customHeight="1">
      <c r="AU2" s="631"/>
      <c r="AV2" s="641"/>
      <c r="AW2" s="642"/>
      <c r="AX2" s="643" t="s">
        <v>604</v>
      </c>
      <c r="AY2" s="118"/>
      <c r="AZ2" s="118"/>
      <c r="BA2" s="118"/>
      <c r="BB2" s="118"/>
      <c r="BC2" s="118"/>
      <c r="BD2" s="118"/>
      <c r="BE2" s="118"/>
      <c r="BF2" s="118"/>
      <c r="BG2" s="118"/>
      <c r="BH2" s="118"/>
      <c r="BI2" s="118"/>
      <c r="BJ2" s="118" t="s">
        <v>605</v>
      </c>
      <c r="BK2" s="118"/>
      <c r="BL2" s="118"/>
      <c r="BM2" s="118"/>
      <c r="BN2" s="118"/>
      <c r="BO2" s="118"/>
      <c r="BP2" s="118"/>
      <c r="BQ2" s="118"/>
      <c r="BR2" s="644"/>
      <c r="BS2" s="637"/>
      <c r="BT2" s="637"/>
      <c r="BU2" s="637"/>
      <c r="BV2" s="637"/>
      <c r="BW2" s="645" t="s">
        <v>606</v>
      </c>
      <c r="BX2" s="287"/>
      <c r="BY2" s="287"/>
      <c r="BZ2" s="287"/>
      <c r="CA2" s="118" t="s">
        <v>607</v>
      </c>
      <c r="CB2" s="118"/>
      <c r="CC2" s="118"/>
      <c r="CD2" s="118"/>
      <c r="CE2" s="118"/>
      <c r="CF2" s="118"/>
      <c r="CG2" s="118"/>
      <c r="CH2" s="644"/>
    </row>
    <row r="3" spans="2:86" ht="25.05" customHeight="1">
      <c r="B3" s="408" t="s">
        <v>608</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356</v>
      </c>
      <c r="AY3" s="118"/>
      <c r="AZ3" s="118"/>
      <c r="BA3" s="118"/>
      <c r="BB3" s="118" t="s">
        <v>342</v>
      </c>
      <c r="BC3" s="118"/>
      <c r="BD3" s="118"/>
      <c r="BE3" s="118"/>
      <c r="BF3" s="118" t="s">
        <v>353</v>
      </c>
      <c r="BG3" s="118"/>
      <c r="BH3" s="118"/>
      <c r="BI3" s="118"/>
      <c r="BJ3" s="287" t="s">
        <v>356</v>
      </c>
      <c r="BK3" s="287"/>
      <c r="BL3" s="287"/>
      <c r="BM3" s="287" t="s">
        <v>342</v>
      </c>
      <c r="BN3" s="287"/>
      <c r="BO3" s="287"/>
      <c r="BP3" s="287" t="s">
        <v>353</v>
      </c>
      <c r="BQ3" s="287"/>
      <c r="BR3" s="648"/>
      <c r="BS3" s="309" t="s">
        <v>356</v>
      </c>
      <c r="BT3" s="309" t="s">
        <v>342</v>
      </c>
      <c r="BU3" s="309" t="s">
        <v>353</v>
      </c>
      <c r="BV3" s="309" t="s">
        <v>609</v>
      </c>
      <c r="BW3" s="643" t="s">
        <v>610</v>
      </c>
      <c r="BX3" s="118"/>
      <c r="BY3" s="118"/>
      <c r="BZ3" s="118"/>
      <c r="CA3" s="118" t="s">
        <v>342</v>
      </c>
      <c r="CB3" s="118"/>
      <c r="CC3" s="118"/>
      <c r="CD3" s="118"/>
      <c r="CE3" s="118" t="s">
        <v>353</v>
      </c>
      <c r="CF3" s="118"/>
      <c r="CG3" s="118"/>
      <c r="CH3" s="644"/>
    </row>
    <row r="4" spans="2:86" ht="18" customHeight="1">
      <c r="B4" s="266" t="s">
        <v>8</v>
      </c>
      <c r="C4" s="266"/>
      <c r="D4" s="604"/>
      <c r="E4" s="115" t="s">
        <v>292</v>
      </c>
      <c r="F4" s="116"/>
      <c r="G4" s="116"/>
      <c r="H4" s="116"/>
      <c r="I4" s="116"/>
      <c r="J4" s="117"/>
      <c r="K4" s="141" t="s">
        <v>9</v>
      </c>
      <c r="L4" s="287"/>
      <c r="M4" s="287"/>
      <c r="N4" s="288" t="s">
        <v>294</v>
      </c>
      <c r="O4" s="288"/>
      <c r="P4" s="288"/>
      <c r="Q4" s="288"/>
      <c r="R4" s="288"/>
      <c r="S4" s="288"/>
      <c r="T4" s="118" t="s">
        <v>374</v>
      </c>
      <c r="U4" s="118"/>
      <c r="V4" s="118"/>
      <c r="W4" s="118"/>
      <c r="X4" s="118"/>
      <c r="Y4" s="109" t="s">
        <v>310</v>
      </c>
      <c r="Z4" s="109"/>
      <c r="AA4" s="109"/>
      <c r="AB4" s="109"/>
      <c r="AC4" s="109"/>
      <c r="AD4" s="109"/>
      <c r="AE4" s="109"/>
      <c r="AF4" s="109"/>
      <c r="AG4" s="91" t="s">
        <v>375</v>
      </c>
      <c r="AH4" s="92"/>
      <c r="AI4" s="92"/>
      <c r="AJ4" s="93"/>
      <c r="AK4" s="606">
        <v>44861</v>
      </c>
      <c r="AL4" s="649"/>
      <c r="AM4" s="649"/>
      <c r="AN4" s="649"/>
      <c r="AO4" s="650"/>
      <c r="AQ4" s="651"/>
      <c r="AU4" s="631"/>
      <c r="AV4" s="641"/>
      <c r="AW4" s="642"/>
      <c r="AX4" s="652" t="s">
        <v>611</v>
      </c>
      <c r="AY4" s="653" t="s">
        <v>612</v>
      </c>
      <c r="AZ4" s="653" t="s">
        <v>613</v>
      </c>
      <c r="BA4" s="654" t="s">
        <v>614</v>
      </c>
      <c r="BB4" s="655" t="s">
        <v>611</v>
      </c>
      <c r="BC4" s="653" t="s">
        <v>612</v>
      </c>
      <c r="BD4" s="653" t="s">
        <v>613</v>
      </c>
      <c r="BE4" s="654" t="s">
        <v>614</v>
      </c>
      <c r="BF4" s="655" t="s">
        <v>611</v>
      </c>
      <c r="BG4" s="653" t="s">
        <v>612</v>
      </c>
      <c r="BH4" s="653" t="s">
        <v>613</v>
      </c>
      <c r="BI4" s="654" t="s">
        <v>614</v>
      </c>
      <c r="BJ4" s="655" t="s">
        <v>611</v>
      </c>
      <c r="BK4" s="653" t="s">
        <v>612</v>
      </c>
      <c r="BL4" s="654" t="s">
        <v>615</v>
      </c>
      <c r="BM4" s="655" t="s">
        <v>611</v>
      </c>
      <c r="BN4" s="653" t="s">
        <v>612</v>
      </c>
      <c r="BO4" s="654" t="s">
        <v>615</v>
      </c>
      <c r="BP4" s="655" t="s">
        <v>611</v>
      </c>
      <c r="BQ4" s="653" t="s">
        <v>612</v>
      </c>
      <c r="BR4" s="656" t="s">
        <v>615</v>
      </c>
      <c r="BS4" s="637"/>
      <c r="BT4" s="637"/>
      <c r="BU4" s="637"/>
      <c r="BV4" s="637"/>
      <c r="BW4" s="652" t="s">
        <v>611</v>
      </c>
      <c r="BX4" s="653" t="s">
        <v>612</v>
      </c>
      <c r="BY4" s="653" t="s">
        <v>613</v>
      </c>
      <c r="BZ4" s="654" t="s">
        <v>614</v>
      </c>
      <c r="CA4" s="655" t="s">
        <v>611</v>
      </c>
      <c r="CB4" s="653" t="s">
        <v>612</v>
      </c>
      <c r="CC4" s="653" t="s">
        <v>613</v>
      </c>
      <c r="CD4" s="654" t="s">
        <v>614</v>
      </c>
      <c r="CE4" s="655" t="s">
        <v>611</v>
      </c>
      <c r="CF4" s="653" t="s">
        <v>612</v>
      </c>
      <c r="CG4" s="653" t="s">
        <v>613</v>
      </c>
      <c r="CH4" s="656" t="s">
        <v>614</v>
      </c>
    </row>
    <row r="5" spans="2:86" ht="18" customHeight="1">
      <c r="B5" s="274" t="s">
        <v>0</v>
      </c>
      <c r="C5" s="274"/>
      <c r="D5" s="609"/>
      <c r="E5" s="119" t="s">
        <v>293</v>
      </c>
      <c r="F5" s="120"/>
      <c r="G5" s="120"/>
      <c r="H5" s="120"/>
      <c r="I5" s="120"/>
      <c r="J5" s="130"/>
      <c r="K5" s="413" t="s">
        <v>1</v>
      </c>
      <c r="L5" s="309"/>
      <c r="M5" s="309"/>
      <c r="N5" s="288" t="s">
        <v>295</v>
      </c>
      <c r="O5" s="288"/>
      <c r="P5" s="288"/>
      <c r="Q5" s="288"/>
      <c r="R5" s="288"/>
      <c r="S5" s="288"/>
      <c r="T5" s="118" t="s">
        <v>376</v>
      </c>
      <c r="U5" s="118"/>
      <c r="V5" s="118"/>
      <c r="W5" s="118"/>
      <c r="X5" s="118"/>
      <c r="Y5" s="109" t="s">
        <v>334</v>
      </c>
      <c r="Z5" s="109"/>
      <c r="AA5" s="109"/>
      <c r="AB5" s="109"/>
      <c r="AC5" s="109"/>
      <c r="AD5" s="109"/>
      <c r="AE5" s="109"/>
      <c r="AF5" s="109"/>
      <c r="AG5" s="578"/>
      <c r="AH5" s="611"/>
      <c r="AI5" s="611"/>
      <c r="AJ5" s="579"/>
      <c r="AK5" s="657"/>
      <c r="AL5" s="658"/>
      <c r="AM5" s="658"/>
      <c r="AN5" s="658"/>
      <c r="AO5" s="659"/>
      <c r="AQ5" s="651" t="s">
        <v>616</v>
      </c>
      <c r="AU5" s="631"/>
      <c r="AV5" s="660">
        <f>N7</f>
        <v>32</v>
      </c>
      <c r="AW5" s="661">
        <f>R7</f>
        <v>10.3</v>
      </c>
      <c r="AX5" s="662">
        <f>+Y32</f>
        <v>0</v>
      </c>
      <c r="AY5" s="662">
        <f>+Z32</f>
        <v>0</v>
      </c>
      <c r="AZ5" s="662">
        <f>+AA32</f>
        <v>0</v>
      </c>
      <c r="BA5" s="662">
        <f t="shared" ref="BA5" si="0">+AB32</f>
        <v>0</v>
      </c>
      <c r="BB5" s="662">
        <f>+AC32</f>
        <v>0</v>
      </c>
      <c r="BC5" s="662">
        <f t="shared" ref="BC5:BI5" si="1">+AD32</f>
        <v>0</v>
      </c>
      <c r="BD5" s="662">
        <f t="shared" si="1"/>
        <v>0</v>
      </c>
      <c r="BE5" s="662">
        <f t="shared" si="1"/>
        <v>0</v>
      </c>
      <c r="BF5" s="662">
        <f t="shared" si="1"/>
        <v>0</v>
      </c>
      <c r="BG5" s="662">
        <f t="shared" si="1"/>
        <v>0</v>
      </c>
      <c r="BH5" s="662">
        <f t="shared" si="1"/>
        <v>0</v>
      </c>
      <c r="BI5" s="662">
        <f t="shared" si="1"/>
        <v>0</v>
      </c>
      <c r="BJ5" s="662">
        <f>IF(Y35="",0,Y35)</f>
        <v>0</v>
      </c>
      <c r="BK5" s="662">
        <f>IF(Z35="",0,Z35)</f>
        <v>0</v>
      </c>
      <c r="BL5" s="662">
        <f>IF(AA35="",0,AA35)</f>
        <v>0</v>
      </c>
      <c r="BM5" s="662">
        <f>+AC35</f>
        <v>0</v>
      </c>
      <c r="BN5" s="662">
        <f t="shared" ref="BN5:BO5" si="2">+AD35</f>
        <v>0</v>
      </c>
      <c r="BO5" s="662">
        <f t="shared" si="2"/>
        <v>0</v>
      </c>
      <c r="BP5" s="662">
        <f>+AG35</f>
        <v>0</v>
      </c>
      <c r="BQ5" s="662">
        <f>+AH35</f>
        <v>0</v>
      </c>
      <c r="BR5" s="662">
        <f>+AI35</f>
        <v>0</v>
      </c>
      <c r="BS5" s="651" t="str">
        <f>+Y36</f>
        <v>Ⅰ</v>
      </c>
      <c r="BT5" s="651" t="str">
        <f>+AC36</f>
        <v>Ⅰ</v>
      </c>
      <c r="BU5" s="651" t="str">
        <f>+AG36</f>
        <v>Ⅰ</v>
      </c>
      <c r="BV5" s="651" t="str">
        <f>+Y37</f>
        <v>Ⅰ</v>
      </c>
      <c r="BW5" s="663" t="str">
        <f>IF(Y32&gt;0,R7,"")</f>
        <v/>
      </c>
      <c r="BX5" s="664" t="str">
        <f>IF(Z32&gt;0,"",IF(AA32&gt;0,R7,""))</f>
        <v/>
      </c>
      <c r="BY5" s="664" t="str">
        <f>IF(Y32+Z32&gt;0,"",IF(AA32&gt;0,R7,""))</f>
        <v/>
      </c>
      <c r="BZ5" s="664" t="str">
        <f>IF(Y32+Z32+AA32&gt;0,"",IF(AB32&gt;0,R7,""))</f>
        <v/>
      </c>
      <c r="CA5" s="665">
        <f t="shared" ref="CA5:CH5" si="3">+AC31</f>
        <v>0</v>
      </c>
      <c r="CB5" s="665">
        <f t="shared" si="3"/>
        <v>0</v>
      </c>
      <c r="CC5" s="665">
        <f t="shared" si="3"/>
        <v>0</v>
      </c>
      <c r="CD5" s="665">
        <f t="shared" si="3"/>
        <v>0</v>
      </c>
      <c r="CE5" s="665">
        <f t="shared" si="3"/>
        <v>0</v>
      </c>
      <c r="CF5" s="665">
        <f t="shared" si="3"/>
        <v>0</v>
      </c>
      <c r="CG5" s="665">
        <f t="shared" si="3"/>
        <v>0</v>
      </c>
      <c r="CH5" s="665">
        <f t="shared" si="3"/>
        <v>0</v>
      </c>
    </row>
    <row r="6" spans="2:86" ht="12" customHeight="1">
      <c r="B6" s="666" t="s">
        <v>617</v>
      </c>
      <c r="C6" s="667"/>
      <c r="D6" s="668"/>
      <c r="E6" s="669"/>
      <c r="F6" s="669"/>
      <c r="G6" s="669"/>
      <c r="H6" s="669"/>
      <c r="I6" s="669"/>
      <c r="J6" s="670"/>
      <c r="K6" s="671" t="s">
        <v>618</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2:86" ht="12" customHeight="1">
      <c r="B7" s="390"/>
      <c r="C7" s="674"/>
      <c r="D7" s="669"/>
      <c r="E7" s="669"/>
      <c r="F7" s="669"/>
      <c r="G7" s="669"/>
      <c r="H7" s="669"/>
      <c r="I7" s="669"/>
      <c r="J7" s="670"/>
      <c r="K7" s="675" t="s">
        <v>619</v>
      </c>
      <c r="L7" s="676"/>
      <c r="M7" s="677"/>
      <c r="N7" s="678">
        <v>32</v>
      </c>
      <c r="O7" s="679"/>
      <c r="P7" s="675" t="s">
        <v>620</v>
      </c>
      <c r="Q7" s="677"/>
      <c r="R7" s="680">
        <v>10.3</v>
      </c>
      <c r="S7" s="681"/>
      <c r="T7" s="682"/>
      <c r="U7" s="683" t="s">
        <v>621</v>
      </c>
      <c r="V7" s="684"/>
      <c r="W7" s="683" t="s">
        <v>622</v>
      </c>
      <c r="X7" s="684"/>
      <c r="Y7" s="677" t="s">
        <v>623</v>
      </c>
      <c r="Z7" s="685"/>
      <c r="AA7" s="685"/>
      <c r="AB7" s="685"/>
      <c r="AC7" s="683" t="s">
        <v>624</v>
      </c>
      <c r="AD7" s="686"/>
      <c r="AE7" s="686"/>
      <c r="AF7" s="686"/>
      <c r="AG7" s="686"/>
      <c r="AH7" s="686"/>
      <c r="AI7" s="686"/>
      <c r="AJ7" s="684"/>
      <c r="AK7" s="683" t="s">
        <v>625</v>
      </c>
      <c r="AL7" s="686"/>
      <c r="AM7" s="686"/>
      <c r="AN7" s="687"/>
      <c r="AO7" s="688"/>
      <c r="AP7" s="2"/>
      <c r="AW7" s="689"/>
    </row>
    <row r="8" spans="2:86" ht="12" customHeight="1">
      <c r="B8" s="390"/>
      <c r="C8" s="674"/>
      <c r="D8" s="669"/>
      <c r="E8" s="669"/>
      <c r="F8" s="669"/>
      <c r="G8" s="669"/>
      <c r="H8" s="669"/>
      <c r="I8" s="669"/>
      <c r="J8" s="670"/>
      <c r="K8" s="685" t="s">
        <v>626</v>
      </c>
      <c r="L8" s="685" t="s">
        <v>387</v>
      </c>
      <c r="M8" s="685"/>
      <c r="N8" s="685" t="s">
        <v>388</v>
      </c>
      <c r="O8" s="685"/>
      <c r="P8" s="685" t="s">
        <v>627</v>
      </c>
      <c r="Q8" s="685"/>
      <c r="R8" s="685" t="s">
        <v>499</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2:86" ht="12" customHeight="1">
      <c r="B9" s="390"/>
      <c r="C9" s="674"/>
      <c r="D9" s="669"/>
      <c r="E9" s="669"/>
      <c r="F9" s="669"/>
      <c r="G9" s="669"/>
      <c r="H9" s="669"/>
      <c r="I9" s="669"/>
      <c r="J9" s="670"/>
      <c r="K9" s="685"/>
      <c r="L9" s="685"/>
      <c r="M9" s="685"/>
      <c r="N9" s="685"/>
      <c r="O9" s="685"/>
      <c r="P9" s="685"/>
      <c r="Q9" s="685"/>
      <c r="R9" s="685"/>
      <c r="S9" s="685"/>
      <c r="T9" s="685"/>
      <c r="U9" s="690"/>
      <c r="V9" s="691"/>
      <c r="W9" s="690"/>
      <c r="X9" s="691"/>
      <c r="Y9" s="677" t="s">
        <v>628</v>
      </c>
      <c r="Z9" s="685"/>
      <c r="AA9" s="685"/>
      <c r="AB9" s="685"/>
      <c r="AC9" s="685" t="s">
        <v>629</v>
      </c>
      <c r="AD9" s="685"/>
      <c r="AE9" s="685"/>
      <c r="AF9" s="685"/>
      <c r="AG9" s="685" t="s">
        <v>630</v>
      </c>
      <c r="AH9" s="685"/>
      <c r="AI9" s="685"/>
      <c r="AJ9" s="685"/>
      <c r="AK9" s="690"/>
      <c r="AL9" s="695"/>
      <c r="AM9" s="695"/>
      <c r="AN9" s="696"/>
      <c r="AO9" s="697"/>
      <c r="AP9" s="2"/>
    </row>
    <row r="10" spans="2:86" ht="12" customHeight="1">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345</v>
      </c>
      <c r="Z10" s="699" t="s">
        <v>344</v>
      </c>
      <c r="AA10" s="699" t="s">
        <v>631</v>
      </c>
      <c r="AB10" s="699" t="s">
        <v>632</v>
      </c>
      <c r="AC10" s="699" t="s">
        <v>345</v>
      </c>
      <c r="AD10" s="699" t="s">
        <v>344</v>
      </c>
      <c r="AE10" s="699" t="s">
        <v>631</v>
      </c>
      <c r="AF10" s="699" t="s">
        <v>632</v>
      </c>
      <c r="AG10" s="699" t="s">
        <v>345</v>
      </c>
      <c r="AH10" s="699" t="s">
        <v>344</v>
      </c>
      <c r="AI10" s="699" t="s">
        <v>631</v>
      </c>
      <c r="AJ10" s="699" t="s">
        <v>632</v>
      </c>
      <c r="AK10" s="692"/>
      <c r="AL10" s="693"/>
      <c r="AM10" s="693"/>
      <c r="AN10" s="700"/>
      <c r="AO10" s="701"/>
      <c r="AP10" s="2"/>
    </row>
    <row r="11" spans="2:86" ht="12" customHeight="1">
      <c r="B11" s="390"/>
      <c r="C11" s="674"/>
      <c r="D11" s="669"/>
      <c r="E11" s="669"/>
      <c r="F11" s="669"/>
      <c r="G11" s="669"/>
      <c r="H11" s="669"/>
      <c r="I11" s="669"/>
      <c r="J11" s="670"/>
      <c r="K11" s="702"/>
      <c r="L11" s="703"/>
      <c r="M11" s="704"/>
      <c r="N11" s="703"/>
      <c r="O11" s="704"/>
      <c r="P11" s="703"/>
      <c r="Q11" s="704"/>
      <c r="R11" s="705"/>
      <c r="S11" s="705"/>
      <c r="T11" s="705"/>
      <c r="U11" s="703"/>
      <c r="V11" s="704"/>
      <c r="W11" s="703"/>
      <c r="X11" s="706"/>
      <c r="Y11" s="707"/>
      <c r="Z11" s="707"/>
      <c r="AA11" s="707"/>
      <c r="AB11" s="707"/>
      <c r="AC11" s="708"/>
      <c r="AD11" s="708"/>
      <c r="AE11" s="708"/>
      <c r="AF11" s="708"/>
      <c r="AG11" s="708"/>
      <c r="AH11" s="708"/>
      <c r="AI11" s="708"/>
      <c r="AJ11" s="708"/>
      <c r="AK11" s="709"/>
      <c r="AL11" s="710"/>
      <c r="AM11" s="710"/>
      <c r="AN11" s="711"/>
      <c r="AO11" s="712"/>
      <c r="AP11" s="2"/>
      <c r="AQ11" s="713">
        <f>IF(P11="外力",1,IF(P11="材質劣化",2,IF(P11="漏水",3,4)))</f>
        <v>4</v>
      </c>
    </row>
    <row r="12" spans="2:86" ht="12" customHeight="1">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4">IF(P12="外力",1,IF(P12="材質劣化",2,IF(P12="漏水",3,4)))</f>
        <v>4</v>
      </c>
    </row>
    <row r="13" spans="2:86" ht="12" customHeight="1">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4"/>
        <v>4</v>
      </c>
    </row>
    <row r="14" spans="2:86" ht="12" customHeight="1">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row>
    <row r="15" spans="2:86" ht="12" customHeight="1">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row>
    <row r="16" spans="2:86" ht="12" customHeight="1">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row>
    <row r="17" spans="1:111" s="630" customFormat="1" ht="12" customHeight="1">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633</v>
      </c>
      <c r="L31" s="685" t="s">
        <v>634</v>
      </c>
      <c r="M31" s="685"/>
      <c r="N31" s="685"/>
      <c r="O31" s="685"/>
      <c r="P31" s="685"/>
      <c r="Q31" s="685"/>
      <c r="R31" s="685"/>
      <c r="S31" s="685"/>
      <c r="T31" s="685"/>
      <c r="U31" s="685"/>
      <c r="V31" s="685"/>
      <c r="W31" s="685"/>
      <c r="X31" s="685"/>
      <c r="Y31" s="675" t="s">
        <v>635</v>
      </c>
      <c r="Z31" s="676"/>
      <c r="AA31" s="676"/>
      <c r="AB31" s="677"/>
      <c r="AC31" s="714">
        <f t="shared" ref="AC31:AJ31" si="5">SUM(AC11:AC30)</f>
        <v>0</v>
      </c>
      <c r="AD31" s="714">
        <f t="shared" si="5"/>
        <v>0</v>
      </c>
      <c r="AE31" s="714">
        <f t="shared" si="5"/>
        <v>0</v>
      </c>
      <c r="AF31" s="714">
        <f t="shared" si="5"/>
        <v>0</v>
      </c>
      <c r="AG31" s="714">
        <f t="shared" si="5"/>
        <v>0</v>
      </c>
      <c r="AH31" s="714">
        <f t="shared" si="5"/>
        <v>0</v>
      </c>
      <c r="AI31" s="714">
        <f t="shared" si="5"/>
        <v>0</v>
      </c>
      <c r="AJ31" s="714">
        <f t="shared" si="5"/>
        <v>0</v>
      </c>
      <c r="AK31" s="675" t="s">
        <v>636</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637</v>
      </c>
      <c r="M32" s="685"/>
      <c r="N32" s="685"/>
      <c r="O32" s="685" t="s">
        <v>638</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0</v>
      </c>
      <c r="AE32" s="715">
        <f t="shared" si="6"/>
        <v>0</v>
      </c>
      <c r="AF32" s="715">
        <f t="shared" si="6"/>
        <v>0</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390"/>
      <c r="C33" s="674"/>
      <c r="D33" s="669"/>
      <c r="E33" s="669"/>
      <c r="F33" s="669"/>
      <c r="G33" s="669"/>
      <c r="H33" s="669"/>
      <c r="I33" s="669"/>
      <c r="J33" s="670"/>
      <c r="K33" s="685"/>
      <c r="L33" s="685"/>
      <c r="M33" s="685"/>
      <c r="N33" s="685"/>
      <c r="O33" s="685" t="s">
        <v>639</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Ⅰ</v>
      </c>
      <c r="AD33" s="720"/>
      <c r="AE33" s="720"/>
      <c r="AF33" s="721"/>
      <c r="AG33" s="719" t="str">
        <f>IF(AG32&gt;0,"Ⅳ",IF(AH32&gt;0,"Ⅲ",IF(AI32&gt;0,"Ⅱa",IF(AJ32&gt;0,"Ⅱb","Ⅰ"))))</f>
        <v>Ⅰ</v>
      </c>
      <c r="AH33" s="720"/>
      <c r="AI33" s="720"/>
      <c r="AJ33" s="721"/>
      <c r="AK33" s="722"/>
      <c r="AL33" s="723"/>
      <c r="AM33" s="723"/>
      <c r="AN33" s="723"/>
      <c r="AO33" s="724"/>
      <c r="AP33" s="2"/>
      <c r="AQ33" s="31" t="s">
        <v>611</v>
      </c>
      <c r="AR33" s="31" t="s">
        <v>612</v>
      </c>
      <c r="AS33" s="287" t="s">
        <v>615</v>
      </c>
      <c r="AT33" s="494"/>
    </row>
    <row r="34" spans="2:86" ht="12" customHeight="1">
      <c r="B34" s="390"/>
      <c r="C34" s="674"/>
      <c r="D34" s="669"/>
      <c r="E34" s="669"/>
      <c r="F34" s="669"/>
      <c r="G34" s="669"/>
      <c r="H34" s="669"/>
      <c r="I34" s="669"/>
      <c r="J34" s="670"/>
      <c r="K34" s="685"/>
      <c r="L34" s="685" t="s">
        <v>640</v>
      </c>
      <c r="M34" s="685"/>
      <c r="N34" s="685"/>
      <c r="O34" s="685" t="s">
        <v>641</v>
      </c>
      <c r="P34" s="685"/>
      <c r="Q34" s="685"/>
      <c r="R34" s="685"/>
      <c r="S34" s="685"/>
      <c r="T34" s="685"/>
      <c r="U34" s="685"/>
      <c r="V34" s="685"/>
      <c r="W34" s="685"/>
      <c r="X34" s="685"/>
      <c r="Y34" s="445" t="s">
        <v>345</v>
      </c>
      <c r="Z34" s="445" t="s">
        <v>344</v>
      </c>
      <c r="AA34" s="725" t="s">
        <v>343</v>
      </c>
      <c r="AB34" s="725"/>
      <c r="AC34" s="445" t="s">
        <v>345</v>
      </c>
      <c r="AD34" s="445" t="s">
        <v>344</v>
      </c>
      <c r="AE34" s="725" t="s">
        <v>343</v>
      </c>
      <c r="AF34" s="725"/>
      <c r="AG34" s="445" t="s">
        <v>345</v>
      </c>
      <c r="AH34" s="445" t="s">
        <v>344</v>
      </c>
      <c r="AI34" s="725" t="s">
        <v>343</v>
      </c>
      <c r="AJ34" s="725"/>
      <c r="AK34" s="722"/>
      <c r="AL34" s="723"/>
      <c r="AM34" s="723"/>
      <c r="AN34" s="723"/>
      <c r="AO34" s="724"/>
      <c r="AP34" s="2"/>
      <c r="AQ34" s="726">
        <f>+Y32+Z32</f>
        <v>0</v>
      </c>
      <c r="AR34" s="727"/>
      <c r="AS34" s="726">
        <f>+AA32+AB32</f>
        <v>0</v>
      </c>
      <c r="AT34" s="727"/>
    </row>
    <row r="35" spans="2:86" ht="12" customHeight="1">
      <c r="B35" s="390"/>
      <c r="C35" s="674"/>
      <c r="D35" s="669"/>
      <c r="E35" s="669"/>
      <c r="F35" s="669"/>
      <c r="G35" s="669"/>
      <c r="H35" s="669"/>
      <c r="I35" s="669"/>
      <c r="J35" s="670"/>
      <c r="K35" s="685"/>
      <c r="L35" s="685"/>
      <c r="M35" s="685"/>
      <c r="N35" s="685"/>
      <c r="O35" s="685" t="s">
        <v>642</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0</v>
      </c>
      <c r="AE35" s="719">
        <f>AE32+AF32</f>
        <v>0</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0</v>
      </c>
      <c r="AT35" s="729"/>
    </row>
    <row r="36" spans="2:86" ht="12" customHeight="1">
      <c r="B36" s="390"/>
      <c r="C36" s="674"/>
      <c r="D36" s="669"/>
      <c r="E36" s="669"/>
      <c r="F36" s="669"/>
      <c r="G36" s="669"/>
      <c r="H36" s="669"/>
      <c r="I36" s="669"/>
      <c r="J36" s="670"/>
      <c r="K36" s="685"/>
      <c r="L36" s="685"/>
      <c r="M36" s="685"/>
      <c r="N36" s="685"/>
      <c r="O36" s="685" t="s">
        <v>643</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Ⅰ</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Ⅰ</v>
      </c>
      <c r="AR36" s="730"/>
      <c r="AS36" s="730"/>
      <c r="AT36" s="730"/>
    </row>
    <row r="37" spans="2:86" ht="12" customHeight="1">
      <c r="B37" s="390"/>
      <c r="C37" s="674"/>
      <c r="D37" s="669"/>
      <c r="E37" s="669"/>
      <c r="F37" s="669"/>
      <c r="G37" s="669"/>
      <c r="H37" s="669"/>
      <c r="I37" s="669"/>
      <c r="J37" s="670"/>
      <c r="K37" s="685"/>
      <c r="L37" s="685"/>
      <c r="M37" s="685"/>
      <c r="N37" s="685"/>
      <c r="O37" s="685" t="s">
        <v>644</v>
      </c>
      <c r="P37" s="685"/>
      <c r="Q37" s="685"/>
      <c r="R37" s="685"/>
      <c r="S37" s="685"/>
      <c r="T37" s="685"/>
      <c r="U37" s="685"/>
      <c r="V37" s="685"/>
      <c r="W37" s="685"/>
      <c r="X37" s="685"/>
      <c r="Y37" s="719" t="str">
        <f>IF(COUNTIF(Y36:AJ36,"Ⅳ")&gt;0,"Ⅳ",IF(COUNTIF(Y36:AJ36,"Ⅲ")&gt;0,"Ⅲ",IF(COUNTIF(Y36:AJ36,"Ⅱ")&gt;0,"Ⅱ","Ⅰ")))</f>
        <v>Ⅰ</v>
      </c>
      <c r="Z37" s="720"/>
      <c r="AA37" s="720"/>
      <c r="AB37" s="720"/>
      <c r="AC37" s="720"/>
      <c r="AD37" s="720"/>
      <c r="AE37" s="720"/>
      <c r="AF37" s="720"/>
      <c r="AG37" s="720"/>
      <c r="AH37" s="720"/>
      <c r="AI37" s="720"/>
      <c r="AJ37" s="721"/>
      <c r="AK37" s="731"/>
      <c r="AL37" s="732"/>
      <c r="AM37" s="732"/>
      <c r="AN37" s="732"/>
      <c r="AO37" s="733"/>
      <c r="AP37" s="2"/>
    </row>
    <row r="38" spans="2:86" ht="14.25" customHeight="1">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2:86" ht="14.25" customHeight="1">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2:86" ht="12" customHeight="1">
      <c r="B40" s="390"/>
      <c r="C40" s="674"/>
      <c r="D40" s="669"/>
      <c r="E40" s="669"/>
      <c r="F40" s="669"/>
      <c r="G40" s="669"/>
      <c r="H40" s="669"/>
      <c r="I40" s="669"/>
      <c r="J40" s="670"/>
      <c r="K40" s="735" t="s">
        <v>645</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row>
    <row r="41" spans="2:86" ht="12" customHeight="1">
      <c r="B41" s="390"/>
      <c r="C41" s="674"/>
      <c r="D41" s="669"/>
      <c r="E41" s="669"/>
      <c r="F41" s="669"/>
      <c r="G41" s="669"/>
      <c r="H41" s="669"/>
      <c r="I41" s="669"/>
      <c r="J41" s="670"/>
      <c r="K41" s="736" t="s">
        <v>646</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2:86" ht="12" customHeight="1">
      <c r="B42" s="390"/>
      <c r="C42" s="674"/>
      <c r="D42" s="669"/>
      <c r="E42" s="669"/>
      <c r="F42" s="669"/>
      <c r="G42" s="669"/>
      <c r="H42" s="669"/>
      <c r="I42" s="669"/>
      <c r="J42" s="670"/>
      <c r="K42" s="737" t="s">
        <v>647</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2:86" ht="12" customHeight="1">
      <c r="B43" s="390"/>
      <c r="C43" s="674"/>
      <c r="D43" s="669"/>
      <c r="E43" s="669"/>
      <c r="F43" s="669"/>
      <c r="G43" s="669"/>
      <c r="H43" s="669"/>
      <c r="I43" s="669"/>
      <c r="J43" s="670"/>
      <c r="K43" s="737" t="s">
        <v>648</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2:86" ht="12" customHeight="1">
      <c r="B44" s="390"/>
      <c r="C44" s="674"/>
      <c r="D44" s="669"/>
      <c r="E44" s="669"/>
      <c r="F44" s="669"/>
      <c r="G44" s="669"/>
      <c r="H44" s="669"/>
      <c r="I44" s="669"/>
      <c r="J44" s="670"/>
      <c r="K44" s="740" t="s">
        <v>649</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2:86"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2:86" s="602" customFormat="1" ht="12" customHeight="1">
      <c r="B46" s="2" t="s">
        <v>650</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2:86" ht="12" customHeight="1">
      <c r="B47" s="2" t="s">
        <v>651</v>
      </c>
    </row>
    <row r="48" spans="2:86" ht="12" customHeight="1">
      <c r="B48" s="2" t="s">
        <v>652</v>
      </c>
    </row>
    <row r="49" spans="2:2" ht="12" customHeight="1">
      <c r="B49" s="2" t="s">
        <v>653</v>
      </c>
    </row>
    <row r="50" spans="2:2" ht="12" customHeight="1">
      <c r="B50" s="2" t="s">
        <v>654</v>
      </c>
    </row>
    <row r="51" spans="2:2" ht="12" customHeight="1">
      <c r="B51" s="2" t="s">
        <v>655</v>
      </c>
    </row>
    <row r="52" spans="2:2">
      <c r="B52" s="2" t="s">
        <v>656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0" priority="4">
      <formula>$AQ11=2</formula>
    </cfRule>
  </conditionalFormatting>
  <conditionalFormatting sqref="Y11:AF30">
    <cfRule type="expression" dxfId="9" priority="3">
      <formula>$AQ11=3</formula>
    </cfRule>
  </conditionalFormatting>
  <conditionalFormatting sqref="Y11:AJ30">
    <cfRule type="expression" dxfId="8" priority="1">
      <formula>$AQ11=4</formula>
    </cfRule>
  </conditionalFormatting>
  <conditionalFormatting sqref="AC11:AJ30">
    <cfRule type="expression" dxfId="7" priority="2">
      <formula>$AQ11=1</formula>
    </cfRule>
  </conditionalFormatting>
  <dataValidations count="2">
    <dataValidation type="list" allowBlank="1" showInputMessage="1" showErrorMessage="1" sqref="N11:O30 R11:T30" xr:uid="{1BB4B914-EF9D-42D7-9E24-A7EA9C94738B}">
      <formula1>INDIRECT(L11)</formula1>
    </dataValidation>
    <dataValidation type="list" allowBlank="1" showInputMessage="1" showErrorMessage="1" sqref="Y11:AB30" xr:uid="{00C49BA5-06B0-4F67-ADA0-662A8613F756}">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66D5A-4598-43E1-95AC-5C4B7486333F}">
  <dimension ref="A1:DG52"/>
  <sheetViews>
    <sheetView showGridLines="0" showZeros="0" view="pageBreakPreview" zoomScale="90" zoomScaleNormal="100" zoomScaleSheetLayoutView="90" workbookViewId="0">
      <selection activeCell="AY29" sqref="AY29"/>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1:111">
      <c r="AU1" s="631" t="s">
        <v>598</v>
      </c>
      <c r="AV1" s="632" t="s">
        <v>599</v>
      </c>
      <c r="AW1" s="633" t="s">
        <v>600</v>
      </c>
      <c r="AX1" s="634" t="s">
        <v>601</v>
      </c>
      <c r="AY1" s="635"/>
      <c r="AZ1" s="635"/>
      <c r="BA1" s="635"/>
      <c r="BB1" s="635"/>
      <c r="BC1" s="635"/>
      <c r="BD1" s="635"/>
      <c r="BE1" s="635"/>
      <c r="BF1" s="635"/>
      <c r="BG1" s="635"/>
      <c r="BH1" s="635"/>
      <c r="BI1" s="635"/>
      <c r="BJ1" s="635"/>
      <c r="BK1" s="635"/>
      <c r="BL1" s="635"/>
      <c r="BM1" s="635"/>
      <c r="BN1" s="635"/>
      <c r="BO1" s="635"/>
      <c r="BP1" s="635"/>
      <c r="BQ1" s="635"/>
      <c r="BR1" s="636"/>
      <c r="BS1" s="309" t="s">
        <v>602</v>
      </c>
      <c r="BT1" s="637"/>
      <c r="BU1" s="637"/>
      <c r="BV1" s="637"/>
      <c r="BW1" s="638" t="s">
        <v>603</v>
      </c>
      <c r="BX1" s="639"/>
      <c r="BY1" s="639"/>
      <c r="BZ1" s="639"/>
      <c r="CA1" s="639"/>
      <c r="CB1" s="639"/>
      <c r="CC1" s="639"/>
      <c r="CD1" s="639"/>
      <c r="CE1" s="639"/>
      <c r="CF1" s="639"/>
      <c r="CG1" s="639"/>
      <c r="CH1" s="640"/>
    </row>
    <row r="2" spans="1:111" ht="8.25" customHeight="1">
      <c r="AU2" s="631"/>
      <c r="AV2" s="641"/>
      <c r="AW2" s="642"/>
      <c r="AX2" s="643" t="s">
        <v>604</v>
      </c>
      <c r="AY2" s="118"/>
      <c r="AZ2" s="118"/>
      <c r="BA2" s="118"/>
      <c r="BB2" s="118"/>
      <c r="BC2" s="118"/>
      <c r="BD2" s="118"/>
      <c r="BE2" s="118"/>
      <c r="BF2" s="118"/>
      <c r="BG2" s="118"/>
      <c r="BH2" s="118"/>
      <c r="BI2" s="118"/>
      <c r="BJ2" s="118" t="s">
        <v>605</v>
      </c>
      <c r="BK2" s="118"/>
      <c r="BL2" s="118"/>
      <c r="BM2" s="118"/>
      <c r="BN2" s="118"/>
      <c r="BO2" s="118"/>
      <c r="BP2" s="118"/>
      <c r="BQ2" s="118"/>
      <c r="BR2" s="644"/>
      <c r="BS2" s="637"/>
      <c r="BT2" s="637"/>
      <c r="BU2" s="637"/>
      <c r="BV2" s="637"/>
      <c r="BW2" s="645" t="s">
        <v>606</v>
      </c>
      <c r="BX2" s="287"/>
      <c r="BY2" s="287"/>
      <c r="BZ2" s="287"/>
      <c r="CA2" s="118" t="s">
        <v>607</v>
      </c>
      <c r="CB2" s="118"/>
      <c r="CC2" s="118"/>
      <c r="CD2" s="118"/>
      <c r="CE2" s="118"/>
      <c r="CF2" s="118"/>
      <c r="CG2" s="118"/>
      <c r="CH2" s="644"/>
    </row>
    <row r="3" spans="1:111" ht="25.05" customHeight="1">
      <c r="B3" s="408" t="s">
        <v>608</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356</v>
      </c>
      <c r="AY3" s="118"/>
      <c r="AZ3" s="118"/>
      <c r="BA3" s="118"/>
      <c r="BB3" s="118" t="s">
        <v>342</v>
      </c>
      <c r="BC3" s="118"/>
      <c r="BD3" s="118"/>
      <c r="BE3" s="118"/>
      <c r="BF3" s="118" t="s">
        <v>353</v>
      </c>
      <c r="BG3" s="118"/>
      <c r="BH3" s="118"/>
      <c r="BI3" s="118"/>
      <c r="BJ3" s="287" t="s">
        <v>356</v>
      </c>
      <c r="BK3" s="287"/>
      <c r="BL3" s="287"/>
      <c r="BM3" s="287" t="s">
        <v>342</v>
      </c>
      <c r="BN3" s="287"/>
      <c r="BO3" s="287"/>
      <c r="BP3" s="287" t="s">
        <v>353</v>
      </c>
      <c r="BQ3" s="287"/>
      <c r="BR3" s="648"/>
      <c r="BS3" s="309" t="s">
        <v>356</v>
      </c>
      <c r="BT3" s="309" t="s">
        <v>342</v>
      </c>
      <c r="BU3" s="309" t="s">
        <v>353</v>
      </c>
      <c r="BV3" s="309" t="s">
        <v>609</v>
      </c>
      <c r="BW3" s="643" t="s">
        <v>610</v>
      </c>
      <c r="BX3" s="118"/>
      <c r="BY3" s="118"/>
      <c r="BZ3" s="118"/>
      <c r="CA3" s="118" t="s">
        <v>342</v>
      </c>
      <c r="CB3" s="118"/>
      <c r="CC3" s="118"/>
      <c r="CD3" s="118"/>
      <c r="CE3" s="118" t="s">
        <v>353</v>
      </c>
      <c r="CF3" s="118"/>
      <c r="CG3" s="118"/>
      <c r="CH3" s="644"/>
    </row>
    <row r="4" spans="1:111" ht="18" customHeight="1">
      <c r="B4" s="266" t="s">
        <v>8</v>
      </c>
      <c r="C4" s="266"/>
      <c r="D4" s="604"/>
      <c r="E4" s="115" t="s">
        <v>292</v>
      </c>
      <c r="F4" s="116"/>
      <c r="G4" s="116"/>
      <c r="H4" s="116"/>
      <c r="I4" s="116"/>
      <c r="J4" s="117"/>
      <c r="K4" s="141" t="s">
        <v>9</v>
      </c>
      <c r="L4" s="287"/>
      <c r="M4" s="287"/>
      <c r="N4" s="288" t="s">
        <v>294</v>
      </c>
      <c r="O4" s="288"/>
      <c r="P4" s="288"/>
      <c r="Q4" s="288"/>
      <c r="R4" s="288"/>
      <c r="S4" s="288"/>
      <c r="T4" s="118" t="s">
        <v>374</v>
      </c>
      <c r="U4" s="118"/>
      <c r="V4" s="118"/>
      <c r="W4" s="118"/>
      <c r="X4" s="118"/>
      <c r="Y4" s="109" t="s">
        <v>310</v>
      </c>
      <c r="Z4" s="109"/>
      <c r="AA4" s="109"/>
      <c r="AB4" s="109"/>
      <c r="AC4" s="109"/>
      <c r="AD4" s="109"/>
      <c r="AE4" s="109"/>
      <c r="AF4" s="109"/>
      <c r="AG4" s="91" t="s">
        <v>375</v>
      </c>
      <c r="AH4" s="92"/>
      <c r="AI4" s="92"/>
      <c r="AJ4" s="93"/>
      <c r="AK4" s="606">
        <v>44861</v>
      </c>
      <c r="AL4" s="649"/>
      <c r="AM4" s="649"/>
      <c r="AN4" s="649"/>
      <c r="AO4" s="650"/>
      <c r="AQ4" s="651"/>
      <c r="AU4" s="631"/>
      <c r="AV4" s="641"/>
      <c r="AW4" s="642"/>
      <c r="AX4" s="652" t="s">
        <v>611</v>
      </c>
      <c r="AY4" s="653" t="s">
        <v>612</v>
      </c>
      <c r="AZ4" s="653" t="s">
        <v>613</v>
      </c>
      <c r="BA4" s="654" t="s">
        <v>614</v>
      </c>
      <c r="BB4" s="655" t="s">
        <v>611</v>
      </c>
      <c r="BC4" s="653" t="s">
        <v>612</v>
      </c>
      <c r="BD4" s="653" t="s">
        <v>613</v>
      </c>
      <c r="BE4" s="654" t="s">
        <v>614</v>
      </c>
      <c r="BF4" s="655" t="s">
        <v>611</v>
      </c>
      <c r="BG4" s="653" t="s">
        <v>612</v>
      </c>
      <c r="BH4" s="653" t="s">
        <v>613</v>
      </c>
      <c r="BI4" s="654" t="s">
        <v>614</v>
      </c>
      <c r="BJ4" s="655" t="s">
        <v>611</v>
      </c>
      <c r="BK4" s="653" t="s">
        <v>612</v>
      </c>
      <c r="BL4" s="654" t="s">
        <v>615</v>
      </c>
      <c r="BM4" s="655" t="s">
        <v>611</v>
      </c>
      <c r="BN4" s="653" t="s">
        <v>612</v>
      </c>
      <c r="BO4" s="654" t="s">
        <v>615</v>
      </c>
      <c r="BP4" s="655" t="s">
        <v>611</v>
      </c>
      <c r="BQ4" s="653" t="s">
        <v>612</v>
      </c>
      <c r="BR4" s="656" t="s">
        <v>615</v>
      </c>
      <c r="BS4" s="637"/>
      <c r="BT4" s="637"/>
      <c r="BU4" s="637"/>
      <c r="BV4" s="637"/>
      <c r="BW4" s="652" t="s">
        <v>611</v>
      </c>
      <c r="BX4" s="653" t="s">
        <v>612</v>
      </c>
      <c r="BY4" s="653" t="s">
        <v>613</v>
      </c>
      <c r="BZ4" s="654" t="s">
        <v>614</v>
      </c>
      <c r="CA4" s="655" t="s">
        <v>611</v>
      </c>
      <c r="CB4" s="653" t="s">
        <v>612</v>
      </c>
      <c r="CC4" s="653" t="s">
        <v>613</v>
      </c>
      <c r="CD4" s="654" t="s">
        <v>614</v>
      </c>
      <c r="CE4" s="655" t="s">
        <v>611</v>
      </c>
      <c r="CF4" s="653" t="s">
        <v>612</v>
      </c>
      <c r="CG4" s="653" t="s">
        <v>613</v>
      </c>
      <c r="CH4" s="656" t="s">
        <v>614</v>
      </c>
    </row>
    <row r="5" spans="1:111" ht="18" customHeight="1">
      <c r="B5" s="274" t="s">
        <v>0</v>
      </c>
      <c r="C5" s="274"/>
      <c r="D5" s="609"/>
      <c r="E5" s="119" t="s">
        <v>293</v>
      </c>
      <c r="F5" s="120"/>
      <c r="G5" s="120"/>
      <c r="H5" s="120"/>
      <c r="I5" s="120"/>
      <c r="J5" s="130"/>
      <c r="K5" s="413" t="s">
        <v>1</v>
      </c>
      <c r="L5" s="309"/>
      <c r="M5" s="309"/>
      <c r="N5" s="288" t="s">
        <v>295</v>
      </c>
      <c r="O5" s="288"/>
      <c r="P5" s="288"/>
      <c r="Q5" s="288"/>
      <c r="R5" s="288"/>
      <c r="S5" s="288"/>
      <c r="T5" s="118" t="s">
        <v>376</v>
      </c>
      <c r="U5" s="118"/>
      <c r="V5" s="118"/>
      <c r="W5" s="118"/>
      <c r="X5" s="118"/>
      <c r="Y5" s="109" t="s">
        <v>334</v>
      </c>
      <c r="Z5" s="109"/>
      <c r="AA5" s="109"/>
      <c r="AB5" s="109"/>
      <c r="AC5" s="109"/>
      <c r="AD5" s="109"/>
      <c r="AE5" s="109"/>
      <c r="AF5" s="109"/>
      <c r="AG5" s="578"/>
      <c r="AH5" s="611"/>
      <c r="AI5" s="611"/>
      <c r="AJ5" s="579"/>
      <c r="AK5" s="657"/>
      <c r="AL5" s="658"/>
      <c r="AM5" s="658"/>
      <c r="AN5" s="658"/>
      <c r="AO5" s="659"/>
      <c r="AQ5" s="651" t="s">
        <v>616</v>
      </c>
      <c r="AU5" s="631"/>
      <c r="AV5" s="660" t="str">
        <f>N7</f>
        <v>PE</v>
      </c>
      <c r="AW5" s="661">
        <f>R7</f>
        <v>0</v>
      </c>
      <c r="AX5" s="662">
        <f>+Y32</f>
        <v>0</v>
      </c>
      <c r="AY5" s="662">
        <f>+Z32</f>
        <v>0</v>
      </c>
      <c r="AZ5" s="662">
        <f>+AA32</f>
        <v>0</v>
      </c>
      <c r="BA5" s="662">
        <f t="shared" ref="BA5" si="0">+AB32</f>
        <v>0</v>
      </c>
      <c r="BB5" s="662">
        <f>+AC32</f>
        <v>0</v>
      </c>
      <c r="BC5" s="662">
        <f t="shared" ref="BC5:BI5" si="1">+AD32</f>
        <v>0</v>
      </c>
      <c r="BD5" s="662">
        <f t="shared" si="1"/>
        <v>0</v>
      </c>
      <c r="BE5" s="662">
        <f t="shared" si="1"/>
        <v>0</v>
      </c>
      <c r="BF5" s="662">
        <f t="shared" si="1"/>
        <v>0</v>
      </c>
      <c r="BG5" s="662">
        <f t="shared" si="1"/>
        <v>0</v>
      </c>
      <c r="BH5" s="662">
        <f t="shared" si="1"/>
        <v>0</v>
      </c>
      <c r="BI5" s="662">
        <f t="shared" si="1"/>
        <v>0</v>
      </c>
      <c r="BJ5" s="662">
        <f>IF(Y35="",0,Y35)</f>
        <v>0</v>
      </c>
      <c r="BK5" s="662">
        <f>IF(Z35="",0,Z35)</f>
        <v>0</v>
      </c>
      <c r="BL5" s="662">
        <f>IF(AA35="",0,AA35)</f>
        <v>0</v>
      </c>
      <c r="BM5" s="662">
        <f>+AC35</f>
        <v>0</v>
      </c>
      <c r="BN5" s="662">
        <f t="shared" ref="BN5:BO5" si="2">+AD35</f>
        <v>0</v>
      </c>
      <c r="BO5" s="662">
        <f t="shared" si="2"/>
        <v>0</v>
      </c>
      <c r="BP5" s="662">
        <f>+AG35</f>
        <v>0</v>
      </c>
      <c r="BQ5" s="662">
        <f>+AH35</f>
        <v>0</v>
      </c>
      <c r="BR5" s="662">
        <f>+AI35</f>
        <v>0</v>
      </c>
      <c r="BS5" s="651" t="str">
        <f>+Y36</f>
        <v>Ⅰ</v>
      </c>
      <c r="BT5" s="651" t="str">
        <f>+AC36</f>
        <v>Ⅰ</v>
      </c>
      <c r="BU5" s="651" t="str">
        <f>+AG36</f>
        <v>Ⅰ</v>
      </c>
      <c r="BV5" s="651" t="str">
        <f>+Y37</f>
        <v>Ⅰ</v>
      </c>
      <c r="BW5" s="663" t="str">
        <f>IF(Y32&gt;0,R7,"")</f>
        <v/>
      </c>
      <c r="BX5" s="664" t="str">
        <f>IF(Z32&gt;0,"",IF(AA32&gt;0,R7,""))</f>
        <v/>
      </c>
      <c r="BY5" s="664" t="str">
        <f>IF(Y32+Z32&gt;0,"",IF(AA32&gt;0,R7,""))</f>
        <v/>
      </c>
      <c r="BZ5" s="664" t="str">
        <f>IF(Y32+Z32+AA32&gt;0,"",IF(AB32&gt;0,R7,""))</f>
        <v/>
      </c>
      <c r="CA5" s="665">
        <f t="shared" ref="CA5:CH5" si="3">+AC31</f>
        <v>0</v>
      </c>
      <c r="CB5" s="665">
        <f t="shared" si="3"/>
        <v>0</v>
      </c>
      <c r="CC5" s="665">
        <f t="shared" si="3"/>
        <v>0</v>
      </c>
      <c r="CD5" s="665">
        <f t="shared" si="3"/>
        <v>0</v>
      </c>
      <c r="CE5" s="665">
        <f t="shared" si="3"/>
        <v>0</v>
      </c>
      <c r="CF5" s="665">
        <f t="shared" si="3"/>
        <v>0</v>
      </c>
      <c r="CG5" s="665">
        <f t="shared" si="3"/>
        <v>0</v>
      </c>
      <c r="CH5" s="665">
        <f t="shared" si="3"/>
        <v>0</v>
      </c>
    </row>
    <row r="6" spans="1:111" ht="12" customHeight="1">
      <c r="B6" s="666" t="s">
        <v>617</v>
      </c>
      <c r="C6" s="667"/>
      <c r="D6" s="668"/>
      <c r="E6" s="669"/>
      <c r="F6" s="669"/>
      <c r="G6" s="669"/>
      <c r="H6" s="669"/>
      <c r="I6" s="669"/>
      <c r="J6" s="670"/>
      <c r="K6" s="671" t="s">
        <v>618</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1:111" ht="12" customHeight="1">
      <c r="B7" s="390"/>
      <c r="C7" s="674"/>
      <c r="D7" s="669"/>
      <c r="E7" s="669"/>
      <c r="F7" s="669"/>
      <c r="G7" s="669"/>
      <c r="H7" s="669"/>
      <c r="I7" s="669"/>
      <c r="J7" s="670"/>
      <c r="K7" s="675" t="s">
        <v>619</v>
      </c>
      <c r="L7" s="676"/>
      <c r="M7" s="677"/>
      <c r="N7" s="678" t="s">
        <v>309</v>
      </c>
      <c r="O7" s="679"/>
      <c r="P7" s="675" t="s">
        <v>620</v>
      </c>
      <c r="Q7" s="677"/>
      <c r="R7" s="680">
        <v>0</v>
      </c>
      <c r="S7" s="681"/>
      <c r="T7" s="682"/>
      <c r="U7" s="683" t="s">
        <v>621</v>
      </c>
      <c r="V7" s="684"/>
      <c r="W7" s="683" t="s">
        <v>622</v>
      </c>
      <c r="X7" s="684"/>
      <c r="Y7" s="677" t="s">
        <v>623</v>
      </c>
      <c r="Z7" s="685"/>
      <c r="AA7" s="685"/>
      <c r="AB7" s="685"/>
      <c r="AC7" s="683" t="s">
        <v>624</v>
      </c>
      <c r="AD7" s="686"/>
      <c r="AE7" s="686"/>
      <c r="AF7" s="686"/>
      <c r="AG7" s="686"/>
      <c r="AH7" s="686"/>
      <c r="AI7" s="686"/>
      <c r="AJ7" s="684"/>
      <c r="AK7" s="683" t="s">
        <v>625</v>
      </c>
      <c r="AL7" s="686"/>
      <c r="AM7" s="686"/>
      <c r="AN7" s="687"/>
      <c r="AO7" s="688"/>
      <c r="AP7" s="2"/>
      <c r="AW7" s="689"/>
    </row>
    <row r="8" spans="1:111" ht="12" customHeight="1">
      <c r="B8" s="390"/>
      <c r="C8" s="674"/>
      <c r="D8" s="669"/>
      <c r="E8" s="669"/>
      <c r="F8" s="669"/>
      <c r="G8" s="669"/>
      <c r="H8" s="669"/>
      <c r="I8" s="669"/>
      <c r="J8" s="670"/>
      <c r="K8" s="685" t="s">
        <v>626</v>
      </c>
      <c r="L8" s="685" t="s">
        <v>387</v>
      </c>
      <c r="M8" s="685"/>
      <c r="N8" s="685" t="s">
        <v>388</v>
      </c>
      <c r="O8" s="685"/>
      <c r="P8" s="685" t="s">
        <v>627</v>
      </c>
      <c r="Q8" s="685"/>
      <c r="R8" s="685" t="s">
        <v>499</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1:111" ht="12" customHeight="1">
      <c r="B9" s="390"/>
      <c r="C9" s="674"/>
      <c r="D9" s="669"/>
      <c r="E9" s="669"/>
      <c r="F9" s="669"/>
      <c r="G9" s="669"/>
      <c r="H9" s="669"/>
      <c r="I9" s="669"/>
      <c r="J9" s="670"/>
      <c r="K9" s="685"/>
      <c r="L9" s="685"/>
      <c r="M9" s="685"/>
      <c r="N9" s="685"/>
      <c r="O9" s="685"/>
      <c r="P9" s="685"/>
      <c r="Q9" s="685"/>
      <c r="R9" s="685"/>
      <c r="S9" s="685"/>
      <c r="T9" s="685"/>
      <c r="U9" s="690"/>
      <c r="V9" s="691"/>
      <c r="W9" s="690"/>
      <c r="X9" s="691"/>
      <c r="Y9" s="677" t="s">
        <v>628</v>
      </c>
      <c r="Z9" s="685"/>
      <c r="AA9" s="685"/>
      <c r="AB9" s="685"/>
      <c r="AC9" s="685" t="s">
        <v>629</v>
      </c>
      <c r="AD9" s="685"/>
      <c r="AE9" s="685"/>
      <c r="AF9" s="685"/>
      <c r="AG9" s="685" t="s">
        <v>630</v>
      </c>
      <c r="AH9" s="685"/>
      <c r="AI9" s="685"/>
      <c r="AJ9" s="685"/>
      <c r="AK9" s="690"/>
      <c r="AL9" s="695"/>
      <c r="AM9" s="695"/>
      <c r="AN9" s="696"/>
      <c r="AO9" s="697"/>
      <c r="AP9" s="2"/>
    </row>
    <row r="10" spans="1:111" ht="12" customHeight="1">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345</v>
      </c>
      <c r="Z10" s="699" t="s">
        <v>344</v>
      </c>
      <c r="AA10" s="699" t="s">
        <v>631</v>
      </c>
      <c r="AB10" s="699" t="s">
        <v>632</v>
      </c>
      <c r="AC10" s="699" t="s">
        <v>345</v>
      </c>
      <c r="AD10" s="699" t="s">
        <v>344</v>
      </c>
      <c r="AE10" s="699" t="s">
        <v>631</v>
      </c>
      <c r="AF10" s="699" t="s">
        <v>632</v>
      </c>
      <c r="AG10" s="699" t="s">
        <v>345</v>
      </c>
      <c r="AH10" s="699" t="s">
        <v>344</v>
      </c>
      <c r="AI10" s="699" t="s">
        <v>631</v>
      </c>
      <c r="AJ10" s="699" t="s">
        <v>632</v>
      </c>
      <c r="AK10" s="692"/>
      <c r="AL10" s="693"/>
      <c r="AM10" s="693"/>
      <c r="AN10" s="700"/>
      <c r="AO10" s="701"/>
      <c r="AP10" s="2"/>
    </row>
    <row r="11" spans="1:111" ht="12" customHeight="1">
      <c r="B11" s="390"/>
      <c r="C11" s="674"/>
      <c r="D11" s="669"/>
      <c r="E11" s="669"/>
      <c r="F11" s="669"/>
      <c r="G11" s="669"/>
      <c r="H11" s="669"/>
      <c r="I11" s="669"/>
      <c r="J11" s="670"/>
      <c r="K11" s="702"/>
      <c r="L11" s="703"/>
      <c r="M11" s="704"/>
      <c r="N11" s="703"/>
      <c r="O11" s="704"/>
      <c r="P11" s="703"/>
      <c r="Q11" s="704"/>
      <c r="R11" s="705"/>
      <c r="S11" s="705"/>
      <c r="T11" s="705"/>
      <c r="U11" s="703"/>
      <c r="V11" s="704"/>
      <c r="W11" s="703"/>
      <c r="X11" s="706"/>
      <c r="Y11" s="707"/>
      <c r="Z11" s="707"/>
      <c r="AA11" s="707"/>
      <c r="AB11" s="707"/>
      <c r="AC11" s="708"/>
      <c r="AD11" s="708"/>
      <c r="AE11" s="708"/>
      <c r="AF11" s="708"/>
      <c r="AG11" s="708"/>
      <c r="AH11" s="708"/>
      <c r="AI11" s="708"/>
      <c r="AJ11" s="708"/>
      <c r="AK11" s="709"/>
      <c r="AL11" s="710"/>
      <c r="AM11" s="710"/>
      <c r="AN11" s="711"/>
      <c r="AO11" s="712"/>
      <c r="AP11" s="2"/>
      <c r="AQ11" s="713">
        <f>IF(P11="外力",1,IF(P11="材質劣化",2,IF(P11="漏水",3,4)))</f>
        <v>4</v>
      </c>
    </row>
    <row r="12" spans="1:111" ht="12" customHeight="1">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4">IF(P12="外力",1,IF(P12="材質劣化",2,IF(P12="漏水",3,4)))</f>
        <v>4</v>
      </c>
    </row>
    <row r="13" spans="1:111" s="630" customFormat="1" ht="12" customHeight="1">
      <c r="A13" s="2"/>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4"/>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30" customFormat="1" ht="12" customHeight="1">
      <c r="A14" s="2"/>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30" customFormat="1" ht="12" customHeight="1">
      <c r="A15" s="2"/>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30" customFormat="1" ht="12" customHeight="1">
      <c r="A16" s="2"/>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30" customFormat="1" ht="12" customHeight="1">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633</v>
      </c>
      <c r="L31" s="685" t="s">
        <v>634</v>
      </c>
      <c r="M31" s="685"/>
      <c r="N31" s="685"/>
      <c r="O31" s="685"/>
      <c r="P31" s="685"/>
      <c r="Q31" s="685"/>
      <c r="R31" s="685"/>
      <c r="S31" s="685"/>
      <c r="T31" s="685"/>
      <c r="U31" s="685"/>
      <c r="V31" s="685"/>
      <c r="W31" s="685"/>
      <c r="X31" s="685"/>
      <c r="Y31" s="675" t="s">
        <v>635</v>
      </c>
      <c r="Z31" s="676"/>
      <c r="AA31" s="676"/>
      <c r="AB31" s="677"/>
      <c r="AC31" s="714">
        <f t="shared" ref="AC31:AJ31" si="5">SUM(AC11:AC30)</f>
        <v>0</v>
      </c>
      <c r="AD31" s="714">
        <f t="shared" si="5"/>
        <v>0</v>
      </c>
      <c r="AE31" s="714">
        <f t="shared" si="5"/>
        <v>0</v>
      </c>
      <c r="AF31" s="714">
        <f t="shared" si="5"/>
        <v>0</v>
      </c>
      <c r="AG31" s="714">
        <f t="shared" si="5"/>
        <v>0</v>
      </c>
      <c r="AH31" s="714">
        <f t="shared" si="5"/>
        <v>0</v>
      </c>
      <c r="AI31" s="714">
        <f t="shared" si="5"/>
        <v>0</v>
      </c>
      <c r="AJ31" s="714">
        <f t="shared" si="5"/>
        <v>0</v>
      </c>
      <c r="AK31" s="675" t="s">
        <v>636</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637</v>
      </c>
      <c r="M32" s="685"/>
      <c r="N32" s="685"/>
      <c r="O32" s="685" t="s">
        <v>638</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0</v>
      </c>
      <c r="AE32" s="715">
        <f t="shared" si="6"/>
        <v>0</v>
      </c>
      <c r="AF32" s="715">
        <f t="shared" si="6"/>
        <v>0</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c r="A33" s="2"/>
      <c r="B33" s="390"/>
      <c r="C33" s="674"/>
      <c r="D33" s="669"/>
      <c r="E33" s="669"/>
      <c r="F33" s="669"/>
      <c r="G33" s="669"/>
      <c r="H33" s="669"/>
      <c r="I33" s="669"/>
      <c r="J33" s="670"/>
      <c r="K33" s="685"/>
      <c r="L33" s="685"/>
      <c r="M33" s="685"/>
      <c r="N33" s="685"/>
      <c r="O33" s="685" t="s">
        <v>639</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Ⅰ</v>
      </c>
      <c r="AD33" s="720"/>
      <c r="AE33" s="720"/>
      <c r="AF33" s="721"/>
      <c r="AG33" s="719" t="str">
        <f>IF(AG32&gt;0,"Ⅳ",IF(AH32&gt;0,"Ⅲ",IF(AI32&gt;0,"Ⅱa",IF(AJ32&gt;0,"Ⅱb","Ⅰ"))))</f>
        <v>Ⅰ</v>
      </c>
      <c r="AH33" s="720"/>
      <c r="AI33" s="720"/>
      <c r="AJ33" s="721"/>
      <c r="AK33" s="722"/>
      <c r="AL33" s="723"/>
      <c r="AM33" s="723"/>
      <c r="AN33" s="723"/>
      <c r="AO33" s="724"/>
      <c r="AP33" s="2"/>
      <c r="AQ33" s="31" t="s">
        <v>611</v>
      </c>
      <c r="AR33" s="31" t="s">
        <v>612</v>
      </c>
      <c r="AS33" s="287" t="s">
        <v>615</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c r="A34" s="2"/>
      <c r="B34" s="390"/>
      <c r="C34" s="674"/>
      <c r="D34" s="669"/>
      <c r="E34" s="669"/>
      <c r="F34" s="669"/>
      <c r="G34" s="669"/>
      <c r="H34" s="669"/>
      <c r="I34" s="669"/>
      <c r="J34" s="670"/>
      <c r="K34" s="685"/>
      <c r="L34" s="685" t="s">
        <v>640</v>
      </c>
      <c r="M34" s="685"/>
      <c r="N34" s="685"/>
      <c r="O34" s="685" t="s">
        <v>641</v>
      </c>
      <c r="P34" s="685"/>
      <c r="Q34" s="685"/>
      <c r="R34" s="685"/>
      <c r="S34" s="685"/>
      <c r="T34" s="685"/>
      <c r="U34" s="685"/>
      <c r="V34" s="685"/>
      <c r="W34" s="685"/>
      <c r="X34" s="685"/>
      <c r="Y34" s="445" t="s">
        <v>345</v>
      </c>
      <c r="Z34" s="445" t="s">
        <v>344</v>
      </c>
      <c r="AA34" s="725" t="s">
        <v>343</v>
      </c>
      <c r="AB34" s="725"/>
      <c r="AC34" s="445" t="s">
        <v>345</v>
      </c>
      <c r="AD34" s="445" t="s">
        <v>344</v>
      </c>
      <c r="AE34" s="725" t="s">
        <v>343</v>
      </c>
      <c r="AF34" s="725"/>
      <c r="AG34" s="445" t="s">
        <v>345</v>
      </c>
      <c r="AH34" s="445" t="s">
        <v>344</v>
      </c>
      <c r="AI34" s="725" t="s">
        <v>343</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c r="A35" s="2"/>
      <c r="B35" s="390"/>
      <c r="C35" s="674"/>
      <c r="D35" s="669"/>
      <c r="E35" s="669"/>
      <c r="F35" s="669"/>
      <c r="G35" s="669"/>
      <c r="H35" s="669"/>
      <c r="I35" s="669"/>
      <c r="J35" s="670"/>
      <c r="K35" s="685"/>
      <c r="L35" s="685"/>
      <c r="M35" s="685"/>
      <c r="N35" s="685"/>
      <c r="O35" s="685" t="s">
        <v>642</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0</v>
      </c>
      <c r="AE35" s="719">
        <f>AE32+AF32</f>
        <v>0</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0</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c r="A36" s="2"/>
      <c r="B36" s="390"/>
      <c r="C36" s="674"/>
      <c r="D36" s="669"/>
      <c r="E36" s="669"/>
      <c r="F36" s="669"/>
      <c r="G36" s="669"/>
      <c r="H36" s="669"/>
      <c r="I36" s="669"/>
      <c r="J36" s="670"/>
      <c r="K36" s="685"/>
      <c r="L36" s="685"/>
      <c r="M36" s="685"/>
      <c r="N36" s="685"/>
      <c r="O36" s="685" t="s">
        <v>643</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Ⅰ</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Ⅰ</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30" customFormat="1" ht="12" customHeight="1">
      <c r="A37" s="2"/>
      <c r="B37" s="390"/>
      <c r="C37" s="674"/>
      <c r="D37" s="669"/>
      <c r="E37" s="669"/>
      <c r="F37" s="669"/>
      <c r="G37" s="669"/>
      <c r="H37" s="669"/>
      <c r="I37" s="669"/>
      <c r="J37" s="670"/>
      <c r="K37" s="685"/>
      <c r="L37" s="685"/>
      <c r="M37" s="685"/>
      <c r="N37" s="685"/>
      <c r="O37" s="685" t="s">
        <v>644</v>
      </c>
      <c r="P37" s="685"/>
      <c r="Q37" s="685"/>
      <c r="R37" s="685"/>
      <c r="S37" s="685"/>
      <c r="T37" s="685"/>
      <c r="U37" s="685"/>
      <c r="V37" s="685"/>
      <c r="W37" s="685"/>
      <c r="X37" s="685"/>
      <c r="Y37" s="719" t="str">
        <f>IF(COUNTIF(Y36:AJ36,"Ⅳ")&gt;0,"Ⅳ",IF(COUNTIF(Y36:AJ36,"Ⅲ")&gt;0,"Ⅲ",IF(COUNTIF(Y36:AJ36,"Ⅱ")&gt;0,"Ⅱ","Ⅰ")))</f>
        <v>Ⅰ</v>
      </c>
      <c r="Z37" s="720"/>
      <c r="AA37" s="720"/>
      <c r="AB37" s="720"/>
      <c r="AC37" s="720"/>
      <c r="AD37" s="720"/>
      <c r="AE37" s="720"/>
      <c r="AF37" s="720"/>
      <c r="AG37" s="720"/>
      <c r="AH37" s="720"/>
      <c r="AI37" s="720"/>
      <c r="AJ37" s="721"/>
      <c r="AK37" s="731"/>
      <c r="AL37" s="732"/>
      <c r="AM37" s="732"/>
      <c r="AN37" s="732"/>
      <c r="AO37" s="733"/>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30" customFormat="1" ht="14.25" customHeight="1">
      <c r="A38" s="2"/>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30" customFormat="1" ht="14.25" customHeight="1">
      <c r="A39" s="2"/>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30" customFormat="1" ht="12" customHeight="1">
      <c r="A40" s="2"/>
      <c r="B40" s="390"/>
      <c r="C40" s="674"/>
      <c r="D40" s="669"/>
      <c r="E40" s="669"/>
      <c r="F40" s="669"/>
      <c r="G40" s="669"/>
      <c r="H40" s="669"/>
      <c r="I40" s="669"/>
      <c r="J40" s="670"/>
      <c r="K40" s="735" t="s">
        <v>645</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30" customFormat="1" ht="12" customHeight="1">
      <c r="A41" s="2"/>
      <c r="B41" s="390"/>
      <c r="C41" s="674"/>
      <c r="D41" s="669"/>
      <c r="E41" s="669"/>
      <c r="F41" s="669"/>
      <c r="G41" s="669"/>
      <c r="H41" s="669"/>
      <c r="I41" s="669"/>
      <c r="J41" s="670"/>
      <c r="K41" s="736" t="s">
        <v>646</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30" customFormat="1" ht="12" customHeight="1">
      <c r="A42" s="2"/>
      <c r="B42" s="390"/>
      <c r="C42" s="674"/>
      <c r="D42" s="669"/>
      <c r="E42" s="669"/>
      <c r="F42" s="669"/>
      <c r="G42" s="669"/>
      <c r="H42" s="669"/>
      <c r="I42" s="669"/>
      <c r="J42" s="670"/>
      <c r="K42" s="737" t="s">
        <v>647</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30" customFormat="1" ht="12" customHeight="1">
      <c r="A43" s="2"/>
      <c r="B43" s="390"/>
      <c r="C43" s="674"/>
      <c r="D43" s="669"/>
      <c r="E43" s="669"/>
      <c r="F43" s="669"/>
      <c r="G43" s="669"/>
      <c r="H43" s="669"/>
      <c r="I43" s="669"/>
      <c r="J43" s="670"/>
      <c r="K43" s="737" t="s">
        <v>648</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30" customFormat="1" ht="12" customHeight="1">
      <c r="A44" s="2"/>
      <c r="B44" s="390"/>
      <c r="C44" s="674"/>
      <c r="D44" s="669"/>
      <c r="E44" s="669"/>
      <c r="F44" s="669"/>
      <c r="G44" s="669"/>
      <c r="H44" s="669"/>
      <c r="I44" s="669"/>
      <c r="J44" s="670"/>
      <c r="K44" s="740" t="s">
        <v>649</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c r="B46" s="2" t="s">
        <v>650</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c r="B47" s="2" t="s">
        <v>651</v>
      </c>
    </row>
    <row r="48" spans="1:111" ht="12" customHeight="1">
      <c r="B48" s="2" t="s">
        <v>652</v>
      </c>
    </row>
    <row r="49" spans="2:2" ht="12" customHeight="1">
      <c r="B49" s="2" t="s">
        <v>653</v>
      </c>
    </row>
    <row r="50" spans="2:2" ht="12" customHeight="1">
      <c r="B50" s="2" t="s">
        <v>654</v>
      </c>
    </row>
    <row r="51" spans="2:2" ht="12" customHeight="1">
      <c r="B51" s="2" t="s">
        <v>655</v>
      </c>
    </row>
    <row r="52" spans="2:2">
      <c r="B52" s="2" t="s">
        <v>656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6" priority="4">
      <formula>$AQ11=2</formula>
    </cfRule>
  </conditionalFormatting>
  <conditionalFormatting sqref="Y11:AF30">
    <cfRule type="expression" dxfId="5" priority="3">
      <formula>$AQ11=3</formula>
    </cfRule>
  </conditionalFormatting>
  <conditionalFormatting sqref="Y11:AJ30">
    <cfRule type="expression" dxfId="4" priority="1">
      <formula>$AQ11=4</formula>
    </cfRule>
  </conditionalFormatting>
  <conditionalFormatting sqref="AC11:AJ30">
    <cfRule type="expression" dxfId="3" priority="2">
      <formula>$AQ11=1</formula>
    </cfRule>
  </conditionalFormatting>
  <dataValidations count="2">
    <dataValidation type="list" allowBlank="1" showInputMessage="1" showErrorMessage="1" sqref="N11:O30 R11:T30" xr:uid="{6080C612-11E8-4593-AF6B-090890130260}">
      <formula1>INDIRECT(L11)</formula1>
    </dataValidation>
    <dataValidation type="list" allowBlank="1" showInputMessage="1" showErrorMessage="1" sqref="Y11:AB30" xr:uid="{5F21E1D5-7451-483A-86CD-E2E14C3A04EE}">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EAF48-B608-4B9E-A466-D35131D14429}">
  <dimension ref="B2:BM21"/>
  <sheetViews>
    <sheetView showGridLines="0" view="pageBreakPreview" zoomScaleNormal="100" zoomScaleSheetLayoutView="100" workbookViewId="0">
      <selection activeCell="AY29" sqref="AY29"/>
    </sheetView>
  </sheetViews>
  <sheetFormatPr defaultRowHeight="13.2"/>
  <cols>
    <col min="1" max="1" width="1.88671875" customWidth="1"/>
    <col min="2" max="60" width="2.109375" style="795" customWidth="1"/>
    <col min="61" max="61" width="0.6640625" style="795" customWidth="1"/>
    <col min="62" max="62" width="2.109375" style="795" customWidth="1"/>
    <col min="63" max="63" width="1" style="795" customWidth="1"/>
    <col min="64" max="65" width="2.109375" style="795" customWidth="1"/>
  </cols>
  <sheetData>
    <row r="2" spans="2:63" s="18" customFormat="1" ht="14.25" customHeight="1">
      <c r="B2" s="750" t="s">
        <v>668</v>
      </c>
      <c r="C2" s="751"/>
      <c r="D2" s="751"/>
      <c r="E2" s="751"/>
      <c r="F2" s="751"/>
      <c r="G2" s="751"/>
      <c r="H2" s="751"/>
      <c r="I2" s="751"/>
      <c r="J2" s="751"/>
      <c r="K2" s="751"/>
      <c r="L2" s="751"/>
      <c r="M2" s="751"/>
      <c r="N2" s="751"/>
      <c r="O2" s="751"/>
      <c r="P2" s="751"/>
      <c r="Q2" s="751"/>
      <c r="R2" s="751"/>
      <c r="S2" s="751"/>
      <c r="T2" s="751"/>
      <c r="U2" s="751"/>
      <c r="V2" s="751"/>
      <c r="W2" s="751"/>
      <c r="X2" s="751"/>
      <c r="Y2" s="751"/>
      <c r="Z2" s="751"/>
      <c r="AA2" s="751"/>
      <c r="AB2" s="751"/>
      <c r="AC2" s="751"/>
      <c r="AD2" s="751"/>
      <c r="AE2" s="751"/>
      <c r="AF2" s="751"/>
      <c r="AG2" s="751"/>
      <c r="AH2" s="751"/>
      <c r="AI2" s="751"/>
      <c r="AJ2" s="751"/>
      <c r="AK2" s="751"/>
      <c r="AL2" s="751"/>
      <c r="AM2" s="751"/>
      <c r="AN2" s="751"/>
      <c r="AO2" s="751"/>
      <c r="AP2" s="751"/>
      <c r="AQ2" s="751"/>
      <c r="AR2" s="751"/>
      <c r="AS2" s="751"/>
      <c r="AT2" s="751"/>
      <c r="AU2" s="751"/>
      <c r="AV2" s="751"/>
      <c r="AW2" s="751"/>
      <c r="AX2" s="751"/>
      <c r="AY2" s="751"/>
      <c r="AZ2" s="751"/>
      <c r="BA2" s="751"/>
      <c r="BB2" s="751"/>
      <c r="BC2" s="751"/>
      <c r="BD2" s="751"/>
      <c r="BE2" s="751"/>
      <c r="BF2" s="751"/>
      <c r="BG2" s="751"/>
      <c r="BH2" s="751"/>
      <c r="BI2" s="751"/>
      <c r="BJ2" s="751"/>
      <c r="BK2" s="751"/>
    </row>
    <row r="3" spans="2:63" s="772" customFormat="1" ht="17.25" customHeight="1">
      <c r="B3" s="752" t="s">
        <v>8</v>
      </c>
      <c r="C3" s="753"/>
      <c r="D3" s="753"/>
      <c r="E3" s="754"/>
      <c r="F3" s="755" t="s">
        <v>292</v>
      </c>
      <c r="G3" s="756"/>
      <c r="H3" s="756"/>
      <c r="I3" s="756"/>
      <c r="J3" s="756"/>
      <c r="K3" s="756"/>
      <c r="L3" s="756"/>
      <c r="M3" s="756"/>
      <c r="N3" s="756"/>
      <c r="O3" s="756"/>
      <c r="P3" s="756"/>
      <c r="Q3" s="756"/>
      <c r="R3" s="756"/>
      <c r="S3" s="756"/>
      <c r="T3" s="757"/>
      <c r="U3" s="758" t="s">
        <v>669</v>
      </c>
      <c r="V3" s="759"/>
      <c r="W3" s="759"/>
      <c r="X3" s="314"/>
      <c r="Y3" s="314"/>
      <c r="Z3" s="760" t="s">
        <v>294</v>
      </c>
      <c r="AA3" s="761"/>
      <c r="AB3" s="761"/>
      <c r="AC3" s="761"/>
      <c r="AD3" s="761"/>
      <c r="AE3" s="761"/>
      <c r="AF3" s="761"/>
      <c r="AG3" s="761"/>
      <c r="AH3" s="762"/>
      <c r="AI3" s="758" t="s">
        <v>670</v>
      </c>
      <c r="AJ3" s="314"/>
      <c r="AK3" s="314"/>
      <c r="AL3" s="314"/>
      <c r="AM3" s="314"/>
      <c r="AN3" s="315"/>
      <c r="AO3" s="763" t="s">
        <v>310</v>
      </c>
      <c r="AP3" s="764"/>
      <c r="AQ3" s="764"/>
      <c r="AR3" s="764"/>
      <c r="AS3" s="764"/>
      <c r="AT3" s="764"/>
      <c r="AU3" s="764"/>
      <c r="AV3" s="765"/>
      <c r="AW3" s="766" t="s">
        <v>375</v>
      </c>
      <c r="AX3" s="767"/>
      <c r="AY3" s="767"/>
      <c r="AZ3" s="767"/>
      <c r="BA3" s="767"/>
      <c r="BB3" s="768"/>
      <c r="BC3" s="769">
        <v>44861</v>
      </c>
      <c r="BD3" s="770"/>
      <c r="BE3" s="770"/>
      <c r="BF3" s="770"/>
      <c r="BG3" s="770"/>
      <c r="BH3" s="770"/>
      <c r="BI3" s="770"/>
      <c r="BJ3" s="770"/>
      <c r="BK3" s="771"/>
    </row>
    <row r="4" spans="2:63" s="772" customFormat="1" ht="17.25" customHeight="1">
      <c r="B4" s="773" t="s">
        <v>671</v>
      </c>
      <c r="C4" s="774"/>
      <c r="D4" s="774"/>
      <c r="E4" s="775"/>
      <c r="F4" s="776" t="s">
        <v>293</v>
      </c>
      <c r="G4" s="777"/>
      <c r="H4" s="777"/>
      <c r="I4" s="777"/>
      <c r="J4" s="777"/>
      <c r="K4" s="777"/>
      <c r="L4" s="777"/>
      <c r="M4" s="777"/>
      <c r="N4" s="777"/>
      <c r="O4" s="777"/>
      <c r="P4" s="777"/>
      <c r="Q4" s="777"/>
      <c r="R4" s="777"/>
      <c r="S4" s="777"/>
      <c r="T4" s="778"/>
      <c r="U4" s="758" t="s">
        <v>672</v>
      </c>
      <c r="V4" s="759"/>
      <c r="W4" s="759"/>
      <c r="X4" s="314"/>
      <c r="Y4" s="314"/>
      <c r="Z4" s="779" t="s">
        <v>295</v>
      </c>
      <c r="AA4" s="780"/>
      <c r="AB4" s="780"/>
      <c r="AC4" s="780"/>
      <c r="AD4" s="780"/>
      <c r="AE4" s="780"/>
      <c r="AF4" s="780"/>
      <c r="AG4" s="780"/>
      <c r="AH4" s="781"/>
      <c r="AI4" s="758" t="s">
        <v>491</v>
      </c>
      <c r="AJ4" s="314"/>
      <c r="AK4" s="314"/>
      <c r="AL4" s="314"/>
      <c r="AM4" s="314"/>
      <c r="AN4" s="315"/>
      <c r="AO4" s="763" t="s">
        <v>334</v>
      </c>
      <c r="AP4" s="782"/>
      <c r="AQ4" s="782"/>
      <c r="AR4" s="782"/>
      <c r="AS4" s="782"/>
      <c r="AT4" s="782"/>
      <c r="AU4" s="782"/>
      <c r="AV4" s="783"/>
      <c r="AW4" s="784"/>
      <c r="AX4" s="785"/>
      <c r="AY4" s="785"/>
      <c r="AZ4" s="785"/>
      <c r="BA4" s="785"/>
      <c r="BB4" s="786"/>
      <c r="BC4" s="787"/>
      <c r="BD4" s="788"/>
      <c r="BE4" s="788"/>
      <c r="BF4" s="788"/>
      <c r="BG4" s="788"/>
      <c r="BH4" s="788"/>
      <c r="BI4" s="788"/>
      <c r="BJ4" s="788"/>
      <c r="BK4" s="789"/>
    </row>
    <row r="5" spans="2:63" ht="42.75" customHeight="1">
      <c r="B5" s="790" t="s">
        <v>673</v>
      </c>
      <c r="C5" s="791"/>
      <c r="D5" s="791"/>
      <c r="E5" s="791"/>
      <c r="F5" s="791"/>
      <c r="G5" s="792"/>
      <c r="H5" s="793" t="s">
        <v>674</v>
      </c>
      <c r="I5" s="791"/>
      <c r="J5" s="791"/>
      <c r="K5" s="791"/>
      <c r="L5" s="791"/>
      <c r="M5" s="791"/>
      <c r="N5" s="791"/>
      <c r="O5" s="792"/>
      <c r="P5" s="758" t="s">
        <v>675</v>
      </c>
      <c r="Q5" s="759"/>
      <c r="R5" s="759"/>
      <c r="S5" s="759"/>
      <c r="T5" s="759"/>
      <c r="U5" s="759"/>
      <c r="V5" s="759"/>
      <c r="W5" s="759"/>
      <c r="X5" s="759"/>
      <c r="Y5" s="759"/>
      <c r="Z5" s="759"/>
      <c r="AA5" s="759"/>
      <c r="AB5" s="759"/>
      <c r="AC5" s="759"/>
      <c r="AD5" s="759"/>
      <c r="AE5" s="759"/>
      <c r="AF5" s="759"/>
      <c r="AG5" s="759"/>
      <c r="AH5" s="759"/>
      <c r="AI5" s="759"/>
      <c r="AJ5" s="759"/>
      <c r="AK5" s="759"/>
      <c r="AL5" s="759"/>
      <c r="AM5" s="759"/>
      <c r="AN5" s="758" t="s">
        <v>676</v>
      </c>
      <c r="AO5" s="759"/>
      <c r="AP5" s="759"/>
      <c r="AQ5" s="759"/>
      <c r="AR5" s="759"/>
      <c r="AS5" s="759"/>
      <c r="AT5" s="759"/>
      <c r="AU5" s="759"/>
      <c r="AV5" s="759"/>
      <c r="AW5" s="759"/>
      <c r="AX5" s="759"/>
      <c r="AY5" s="759"/>
      <c r="AZ5" s="759"/>
      <c r="BA5" s="759"/>
      <c r="BB5" s="759"/>
      <c r="BC5" s="759"/>
      <c r="BD5" s="759"/>
      <c r="BE5" s="759"/>
      <c r="BF5" s="759"/>
      <c r="BG5" s="759"/>
      <c r="BH5" s="759"/>
      <c r="BI5" s="759"/>
      <c r="BJ5" s="759"/>
      <c r="BK5" s="794"/>
    </row>
    <row r="6" spans="2:63" ht="29.25" customHeight="1">
      <c r="B6" s="796"/>
      <c r="C6" s="797"/>
      <c r="D6" s="797"/>
      <c r="E6" s="797"/>
      <c r="F6" s="797"/>
      <c r="G6" s="798"/>
      <c r="H6" s="799"/>
      <c r="I6" s="799"/>
      <c r="J6" s="799"/>
      <c r="K6" s="799"/>
      <c r="L6" s="799"/>
      <c r="M6" s="799"/>
      <c r="N6" s="799"/>
      <c r="O6" s="799"/>
      <c r="P6" s="800"/>
      <c r="Q6" s="801"/>
      <c r="R6" s="801"/>
      <c r="S6" s="801"/>
      <c r="T6" s="801"/>
      <c r="U6" s="801"/>
      <c r="V6" s="801"/>
      <c r="W6" s="801"/>
      <c r="X6" s="801"/>
      <c r="Y6" s="801"/>
      <c r="Z6" s="801"/>
      <c r="AA6" s="801"/>
      <c r="AB6" s="801"/>
      <c r="AC6" s="801"/>
      <c r="AD6" s="801"/>
      <c r="AE6" s="801"/>
      <c r="AF6" s="801"/>
      <c r="AG6" s="801"/>
      <c r="AH6" s="801"/>
      <c r="AI6" s="801"/>
      <c r="AJ6" s="801"/>
      <c r="AK6" s="801"/>
      <c r="AL6" s="801"/>
      <c r="AM6" s="801"/>
      <c r="AN6" s="800"/>
      <c r="AO6" s="801"/>
      <c r="AP6" s="801"/>
      <c r="AQ6" s="801"/>
      <c r="AR6" s="801"/>
      <c r="AS6" s="801"/>
      <c r="AT6" s="801"/>
      <c r="AU6" s="801"/>
      <c r="AV6" s="801"/>
      <c r="AW6" s="801"/>
      <c r="AX6" s="801"/>
      <c r="AY6" s="801"/>
      <c r="AZ6" s="801"/>
      <c r="BA6" s="801"/>
      <c r="BB6" s="801"/>
      <c r="BC6" s="801"/>
      <c r="BD6" s="801"/>
      <c r="BE6" s="801"/>
      <c r="BF6" s="801"/>
      <c r="BG6" s="801"/>
      <c r="BH6" s="801"/>
      <c r="BI6" s="801"/>
      <c r="BJ6" s="801"/>
      <c r="BK6" s="802"/>
    </row>
    <row r="7" spans="2:63" ht="29.25" customHeight="1">
      <c r="B7" s="796"/>
      <c r="C7" s="797"/>
      <c r="D7" s="797"/>
      <c r="E7" s="797"/>
      <c r="F7" s="797"/>
      <c r="G7" s="798"/>
      <c r="H7" s="799"/>
      <c r="I7" s="799"/>
      <c r="J7" s="799"/>
      <c r="K7" s="799"/>
      <c r="L7" s="799"/>
      <c r="M7" s="799"/>
      <c r="N7" s="799"/>
      <c r="O7" s="799"/>
      <c r="P7" s="800"/>
      <c r="Q7" s="801"/>
      <c r="R7" s="801"/>
      <c r="S7" s="801"/>
      <c r="T7" s="801"/>
      <c r="U7" s="801"/>
      <c r="V7" s="801"/>
      <c r="W7" s="801"/>
      <c r="X7" s="801"/>
      <c r="Y7" s="801"/>
      <c r="Z7" s="801"/>
      <c r="AA7" s="801"/>
      <c r="AB7" s="801"/>
      <c r="AC7" s="801"/>
      <c r="AD7" s="801"/>
      <c r="AE7" s="801"/>
      <c r="AF7" s="801"/>
      <c r="AG7" s="801"/>
      <c r="AH7" s="801"/>
      <c r="AI7" s="801"/>
      <c r="AJ7" s="801"/>
      <c r="AK7" s="801"/>
      <c r="AL7" s="801"/>
      <c r="AM7" s="801"/>
      <c r="AN7" s="800"/>
      <c r="AO7" s="801"/>
      <c r="AP7" s="801"/>
      <c r="AQ7" s="801"/>
      <c r="AR7" s="801"/>
      <c r="AS7" s="801"/>
      <c r="AT7" s="801"/>
      <c r="AU7" s="801"/>
      <c r="AV7" s="801"/>
      <c r="AW7" s="801"/>
      <c r="AX7" s="801"/>
      <c r="AY7" s="801"/>
      <c r="AZ7" s="801"/>
      <c r="BA7" s="801"/>
      <c r="BB7" s="801"/>
      <c r="BC7" s="801"/>
      <c r="BD7" s="801"/>
      <c r="BE7" s="801"/>
      <c r="BF7" s="801"/>
      <c r="BG7" s="801"/>
      <c r="BH7" s="801"/>
      <c r="BI7" s="801"/>
      <c r="BJ7" s="801"/>
      <c r="BK7" s="802"/>
    </row>
    <row r="8" spans="2:63" ht="29.25" customHeight="1">
      <c r="B8" s="796"/>
      <c r="C8" s="797"/>
      <c r="D8" s="797"/>
      <c r="E8" s="797"/>
      <c r="F8" s="797"/>
      <c r="G8" s="798"/>
      <c r="H8" s="799"/>
      <c r="I8" s="799"/>
      <c r="J8" s="799"/>
      <c r="K8" s="799"/>
      <c r="L8" s="799"/>
      <c r="M8" s="799"/>
      <c r="N8" s="799"/>
      <c r="O8" s="799"/>
      <c r="P8" s="800"/>
      <c r="Q8" s="801"/>
      <c r="R8" s="801"/>
      <c r="S8" s="801"/>
      <c r="T8" s="801"/>
      <c r="U8" s="801"/>
      <c r="V8" s="801"/>
      <c r="W8" s="801"/>
      <c r="X8" s="801"/>
      <c r="Y8" s="801"/>
      <c r="Z8" s="801"/>
      <c r="AA8" s="801"/>
      <c r="AB8" s="801"/>
      <c r="AC8" s="801"/>
      <c r="AD8" s="801"/>
      <c r="AE8" s="801"/>
      <c r="AF8" s="801"/>
      <c r="AG8" s="801"/>
      <c r="AH8" s="801"/>
      <c r="AI8" s="801"/>
      <c r="AJ8" s="801"/>
      <c r="AK8" s="801"/>
      <c r="AL8" s="801"/>
      <c r="AM8" s="801"/>
      <c r="AN8" s="800"/>
      <c r="AO8" s="801"/>
      <c r="AP8" s="801"/>
      <c r="AQ8" s="801"/>
      <c r="AR8" s="801"/>
      <c r="AS8" s="801"/>
      <c r="AT8" s="801"/>
      <c r="AU8" s="801"/>
      <c r="AV8" s="801"/>
      <c r="AW8" s="801"/>
      <c r="AX8" s="801"/>
      <c r="AY8" s="801"/>
      <c r="AZ8" s="801"/>
      <c r="BA8" s="801"/>
      <c r="BB8" s="801"/>
      <c r="BC8" s="801"/>
      <c r="BD8" s="801"/>
      <c r="BE8" s="801"/>
      <c r="BF8" s="801"/>
      <c r="BG8" s="801"/>
      <c r="BH8" s="801"/>
      <c r="BI8" s="801"/>
      <c r="BJ8" s="801"/>
      <c r="BK8" s="802"/>
    </row>
    <row r="9" spans="2:63" ht="29.25" customHeight="1">
      <c r="B9" s="796"/>
      <c r="C9" s="797"/>
      <c r="D9" s="797"/>
      <c r="E9" s="797"/>
      <c r="F9" s="797"/>
      <c r="G9" s="798"/>
      <c r="H9" s="799"/>
      <c r="I9" s="799"/>
      <c r="J9" s="799"/>
      <c r="K9" s="799"/>
      <c r="L9" s="799"/>
      <c r="M9" s="799"/>
      <c r="N9" s="799"/>
      <c r="O9" s="799"/>
      <c r="P9" s="800"/>
      <c r="Q9" s="801"/>
      <c r="R9" s="801"/>
      <c r="S9" s="801"/>
      <c r="T9" s="801"/>
      <c r="U9" s="801"/>
      <c r="V9" s="801"/>
      <c r="W9" s="801"/>
      <c r="X9" s="801"/>
      <c r="Y9" s="801"/>
      <c r="Z9" s="801"/>
      <c r="AA9" s="801"/>
      <c r="AB9" s="801"/>
      <c r="AC9" s="801"/>
      <c r="AD9" s="801"/>
      <c r="AE9" s="801"/>
      <c r="AF9" s="801"/>
      <c r="AG9" s="801"/>
      <c r="AH9" s="801"/>
      <c r="AI9" s="801"/>
      <c r="AJ9" s="801"/>
      <c r="AK9" s="801"/>
      <c r="AL9" s="801"/>
      <c r="AM9" s="801"/>
      <c r="AN9" s="800"/>
      <c r="AO9" s="801"/>
      <c r="AP9" s="801"/>
      <c r="AQ9" s="801"/>
      <c r="AR9" s="801"/>
      <c r="AS9" s="801"/>
      <c r="AT9" s="801"/>
      <c r="AU9" s="801"/>
      <c r="AV9" s="801"/>
      <c r="AW9" s="801"/>
      <c r="AX9" s="801"/>
      <c r="AY9" s="801"/>
      <c r="AZ9" s="801"/>
      <c r="BA9" s="801"/>
      <c r="BB9" s="801"/>
      <c r="BC9" s="801"/>
      <c r="BD9" s="801"/>
      <c r="BE9" s="801"/>
      <c r="BF9" s="801"/>
      <c r="BG9" s="801"/>
      <c r="BH9" s="801"/>
      <c r="BI9" s="801"/>
      <c r="BJ9" s="801"/>
      <c r="BK9" s="802"/>
    </row>
    <row r="10" spans="2:63" ht="29.25" customHeight="1">
      <c r="B10" s="796"/>
      <c r="C10" s="797"/>
      <c r="D10" s="797"/>
      <c r="E10" s="797"/>
      <c r="F10" s="797"/>
      <c r="G10" s="798"/>
      <c r="H10" s="799"/>
      <c r="I10" s="799"/>
      <c r="J10" s="799"/>
      <c r="K10" s="799"/>
      <c r="L10" s="799"/>
      <c r="M10" s="799"/>
      <c r="N10" s="799"/>
      <c r="O10" s="799"/>
      <c r="P10" s="800"/>
      <c r="Q10" s="801"/>
      <c r="R10" s="801"/>
      <c r="S10" s="801"/>
      <c r="T10" s="801"/>
      <c r="U10" s="801"/>
      <c r="V10" s="801"/>
      <c r="W10" s="801"/>
      <c r="X10" s="801"/>
      <c r="Y10" s="801"/>
      <c r="Z10" s="801"/>
      <c r="AA10" s="801"/>
      <c r="AB10" s="801"/>
      <c r="AC10" s="801"/>
      <c r="AD10" s="801"/>
      <c r="AE10" s="801"/>
      <c r="AF10" s="801"/>
      <c r="AG10" s="801"/>
      <c r="AH10" s="801"/>
      <c r="AI10" s="801"/>
      <c r="AJ10" s="801"/>
      <c r="AK10" s="801"/>
      <c r="AL10" s="801"/>
      <c r="AM10" s="801"/>
      <c r="AN10" s="800"/>
      <c r="AO10" s="801"/>
      <c r="AP10" s="801"/>
      <c r="AQ10" s="801"/>
      <c r="AR10" s="801"/>
      <c r="AS10" s="801"/>
      <c r="AT10" s="801"/>
      <c r="AU10" s="801"/>
      <c r="AV10" s="801"/>
      <c r="AW10" s="801"/>
      <c r="AX10" s="801"/>
      <c r="AY10" s="801"/>
      <c r="AZ10" s="801"/>
      <c r="BA10" s="801"/>
      <c r="BB10" s="801"/>
      <c r="BC10" s="801"/>
      <c r="BD10" s="801"/>
      <c r="BE10" s="801"/>
      <c r="BF10" s="801"/>
      <c r="BG10" s="801"/>
      <c r="BH10" s="801"/>
      <c r="BI10" s="801"/>
      <c r="BJ10" s="801"/>
      <c r="BK10" s="802"/>
    </row>
    <row r="11" spans="2:63" ht="29.25" customHeight="1">
      <c r="B11" s="796"/>
      <c r="C11" s="797"/>
      <c r="D11" s="797"/>
      <c r="E11" s="797"/>
      <c r="F11" s="797"/>
      <c r="G11" s="798"/>
      <c r="H11" s="799"/>
      <c r="I11" s="799"/>
      <c r="J11" s="799"/>
      <c r="K11" s="799"/>
      <c r="L11" s="799"/>
      <c r="M11" s="799"/>
      <c r="N11" s="799"/>
      <c r="O11" s="799"/>
      <c r="P11" s="800"/>
      <c r="Q11" s="801"/>
      <c r="R11" s="801"/>
      <c r="S11" s="801"/>
      <c r="T11" s="801"/>
      <c r="U11" s="801"/>
      <c r="V11" s="801"/>
      <c r="W11" s="801"/>
      <c r="X11" s="801"/>
      <c r="Y11" s="801"/>
      <c r="Z11" s="801"/>
      <c r="AA11" s="801"/>
      <c r="AB11" s="801"/>
      <c r="AC11" s="801"/>
      <c r="AD11" s="801"/>
      <c r="AE11" s="801"/>
      <c r="AF11" s="801"/>
      <c r="AG11" s="801"/>
      <c r="AH11" s="801"/>
      <c r="AI11" s="801"/>
      <c r="AJ11" s="801"/>
      <c r="AK11" s="801"/>
      <c r="AL11" s="801"/>
      <c r="AM11" s="801"/>
      <c r="AN11" s="800"/>
      <c r="AO11" s="801"/>
      <c r="AP11" s="801"/>
      <c r="AQ11" s="801"/>
      <c r="AR11" s="801"/>
      <c r="AS11" s="801"/>
      <c r="AT11" s="801"/>
      <c r="AU11" s="801"/>
      <c r="AV11" s="801"/>
      <c r="AW11" s="801"/>
      <c r="AX11" s="801"/>
      <c r="AY11" s="801"/>
      <c r="AZ11" s="801"/>
      <c r="BA11" s="801"/>
      <c r="BB11" s="801"/>
      <c r="BC11" s="801"/>
      <c r="BD11" s="801"/>
      <c r="BE11" s="801"/>
      <c r="BF11" s="801"/>
      <c r="BG11" s="801"/>
      <c r="BH11" s="801"/>
      <c r="BI11" s="801"/>
      <c r="BJ11" s="801"/>
      <c r="BK11" s="802"/>
    </row>
    <row r="12" spans="2:63" ht="29.25" customHeight="1">
      <c r="B12" s="796"/>
      <c r="C12" s="797"/>
      <c r="D12" s="797"/>
      <c r="E12" s="797"/>
      <c r="F12" s="797"/>
      <c r="G12" s="798"/>
      <c r="H12" s="799"/>
      <c r="I12" s="799"/>
      <c r="J12" s="799"/>
      <c r="K12" s="799"/>
      <c r="L12" s="799"/>
      <c r="M12" s="799"/>
      <c r="N12" s="799"/>
      <c r="O12" s="799"/>
      <c r="P12" s="800"/>
      <c r="Q12" s="801"/>
      <c r="R12" s="801"/>
      <c r="S12" s="801"/>
      <c r="T12" s="801"/>
      <c r="U12" s="801"/>
      <c r="V12" s="801"/>
      <c r="W12" s="801"/>
      <c r="X12" s="801"/>
      <c r="Y12" s="801"/>
      <c r="Z12" s="801"/>
      <c r="AA12" s="801"/>
      <c r="AB12" s="801"/>
      <c r="AC12" s="801"/>
      <c r="AD12" s="801"/>
      <c r="AE12" s="801"/>
      <c r="AF12" s="801"/>
      <c r="AG12" s="801"/>
      <c r="AH12" s="801"/>
      <c r="AI12" s="801"/>
      <c r="AJ12" s="801"/>
      <c r="AK12" s="801"/>
      <c r="AL12" s="801"/>
      <c r="AM12" s="801"/>
      <c r="AN12" s="800"/>
      <c r="AO12" s="801"/>
      <c r="AP12" s="801"/>
      <c r="AQ12" s="801"/>
      <c r="AR12" s="801"/>
      <c r="AS12" s="801"/>
      <c r="AT12" s="801"/>
      <c r="AU12" s="801"/>
      <c r="AV12" s="801"/>
      <c r="AW12" s="801"/>
      <c r="AX12" s="801"/>
      <c r="AY12" s="801"/>
      <c r="AZ12" s="801"/>
      <c r="BA12" s="801"/>
      <c r="BB12" s="801"/>
      <c r="BC12" s="801"/>
      <c r="BD12" s="801"/>
      <c r="BE12" s="801"/>
      <c r="BF12" s="801"/>
      <c r="BG12" s="801"/>
      <c r="BH12" s="801"/>
      <c r="BI12" s="801"/>
      <c r="BJ12" s="801"/>
      <c r="BK12" s="802"/>
    </row>
    <row r="13" spans="2:63" ht="29.25" customHeight="1">
      <c r="B13" s="796"/>
      <c r="C13" s="797"/>
      <c r="D13" s="797"/>
      <c r="E13" s="797"/>
      <c r="F13" s="797"/>
      <c r="G13" s="798"/>
      <c r="H13" s="799"/>
      <c r="I13" s="799"/>
      <c r="J13" s="799"/>
      <c r="K13" s="799"/>
      <c r="L13" s="799"/>
      <c r="M13" s="799"/>
      <c r="N13" s="799"/>
      <c r="O13" s="799"/>
      <c r="P13" s="800"/>
      <c r="Q13" s="801"/>
      <c r="R13" s="801"/>
      <c r="S13" s="801"/>
      <c r="T13" s="801"/>
      <c r="U13" s="801"/>
      <c r="V13" s="801"/>
      <c r="W13" s="801"/>
      <c r="X13" s="801"/>
      <c r="Y13" s="801"/>
      <c r="Z13" s="801"/>
      <c r="AA13" s="801"/>
      <c r="AB13" s="801"/>
      <c r="AC13" s="801"/>
      <c r="AD13" s="801"/>
      <c r="AE13" s="801"/>
      <c r="AF13" s="801"/>
      <c r="AG13" s="801"/>
      <c r="AH13" s="801"/>
      <c r="AI13" s="801"/>
      <c r="AJ13" s="801"/>
      <c r="AK13" s="801"/>
      <c r="AL13" s="801"/>
      <c r="AM13" s="801"/>
      <c r="AN13" s="800"/>
      <c r="AO13" s="801"/>
      <c r="AP13" s="801"/>
      <c r="AQ13" s="801"/>
      <c r="AR13" s="801"/>
      <c r="AS13" s="801"/>
      <c r="AT13" s="801"/>
      <c r="AU13" s="801"/>
      <c r="AV13" s="801"/>
      <c r="AW13" s="801"/>
      <c r="AX13" s="801"/>
      <c r="AY13" s="801"/>
      <c r="AZ13" s="801"/>
      <c r="BA13" s="801"/>
      <c r="BB13" s="801"/>
      <c r="BC13" s="801"/>
      <c r="BD13" s="801"/>
      <c r="BE13" s="801"/>
      <c r="BF13" s="801"/>
      <c r="BG13" s="801"/>
      <c r="BH13" s="801"/>
      <c r="BI13" s="801"/>
      <c r="BJ13" s="801"/>
      <c r="BK13" s="802"/>
    </row>
    <row r="14" spans="2:63" ht="29.25" customHeight="1">
      <c r="B14" s="796"/>
      <c r="C14" s="797"/>
      <c r="D14" s="797"/>
      <c r="E14" s="797"/>
      <c r="F14" s="797"/>
      <c r="G14" s="798"/>
      <c r="H14" s="799"/>
      <c r="I14" s="799"/>
      <c r="J14" s="799"/>
      <c r="K14" s="799"/>
      <c r="L14" s="799"/>
      <c r="M14" s="799"/>
      <c r="N14" s="799"/>
      <c r="O14" s="799"/>
      <c r="P14" s="800"/>
      <c r="Q14" s="801"/>
      <c r="R14" s="801"/>
      <c r="S14" s="801"/>
      <c r="T14" s="801"/>
      <c r="U14" s="801"/>
      <c r="V14" s="801"/>
      <c r="W14" s="801"/>
      <c r="X14" s="801"/>
      <c r="Y14" s="801"/>
      <c r="Z14" s="801"/>
      <c r="AA14" s="801"/>
      <c r="AB14" s="801"/>
      <c r="AC14" s="801"/>
      <c r="AD14" s="801"/>
      <c r="AE14" s="801"/>
      <c r="AF14" s="801"/>
      <c r="AG14" s="801"/>
      <c r="AH14" s="801"/>
      <c r="AI14" s="801"/>
      <c r="AJ14" s="801"/>
      <c r="AK14" s="801"/>
      <c r="AL14" s="801"/>
      <c r="AM14" s="801"/>
      <c r="AN14" s="800"/>
      <c r="AO14" s="801"/>
      <c r="AP14" s="801"/>
      <c r="AQ14" s="801"/>
      <c r="AR14" s="801"/>
      <c r="AS14" s="801"/>
      <c r="AT14" s="801"/>
      <c r="AU14" s="801"/>
      <c r="AV14" s="801"/>
      <c r="AW14" s="801"/>
      <c r="AX14" s="801"/>
      <c r="AY14" s="801"/>
      <c r="AZ14" s="801"/>
      <c r="BA14" s="801"/>
      <c r="BB14" s="801"/>
      <c r="BC14" s="801"/>
      <c r="BD14" s="801"/>
      <c r="BE14" s="801"/>
      <c r="BF14" s="801"/>
      <c r="BG14" s="801"/>
      <c r="BH14" s="801"/>
      <c r="BI14" s="801"/>
      <c r="BJ14" s="801"/>
      <c r="BK14" s="802"/>
    </row>
    <row r="15" spans="2:63" ht="29.25" customHeight="1">
      <c r="B15" s="796"/>
      <c r="C15" s="797"/>
      <c r="D15" s="797"/>
      <c r="E15" s="797"/>
      <c r="F15" s="797"/>
      <c r="G15" s="798"/>
      <c r="H15" s="799"/>
      <c r="I15" s="799"/>
      <c r="J15" s="799"/>
      <c r="K15" s="799"/>
      <c r="L15" s="799"/>
      <c r="M15" s="799"/>
      <c r="N15" s="799"/>
      <c r="O15" s="799"/>
      <c r="P15" s="800"/>
      <c r="Q15" s="801"/>
      <c r="R15" s="801"/>
      <c r="S15" s="801"/>
      <c r="T15" s="801"/>
      <c r="U15" s="801"/>
      <c r="V15" s="801"/>
      <c r="W15" s="801"/>
      <c r="X15" s="801"/>
      <c r="Y15" s="801"/>
      <c r="Z15" s="801"/>
      <c r="AA15" s="801"/>
      <c r="AB15" s="801"/>
      <c r="AC15" s="801"/>
      <c r="AD15" s="801"/>
      <c r="AE15" s="801"/>
      <c r="AF15" s="801"/>
      <c r="AG15" s="801"/>
      <c r="AH15" s="801"/>
      <c r="AI15" s="801"/>
      <c r="AJ15" s="801"/>
      <c r="AK15" s="801"/>
      <c r="AL15" s="801"/>
      <c r="AM15" s="801"/>
      <c r="AN15" s="800"/>
      <c r="AO15" s="801"/>
      <c r="AP15" s="801"/>
      <c r="AQ15" s="801"/>
      <c r="AR15" s="801"/>
      <c r="AS15" s="801"/>
      <c r="AT15" s="801"/>
      <c r="AU15" s="801"/>
      <c r="AV15" s="801"/>
      <c r="AW15" s="801"/>
      <c r="AX15" s="801"/>
      <c r="AY15" s="801"/>
      <c r="AZ15" s="801"/>
      <c r="BA15" s="801"/>
      <c r="BB15" s="801"/>
      <c r="BC15" s="801"/>
      <c r="BD15" s="801"/>
      <c r="BE15" s="801"/>
      <c r="BF15" s="801"/>
      <c r="BG15" s="801"/>
      <c r="BH15" s="801"/>
      <c r="BI15" s="801"/>
      <c r="BJ15" s="801"/>
      <c r="BK15" s="802"/>
    </row>
    <row r="16" spans="2:63" ht="29.25" customHeight="1">
      <c r="B16" s="796"/>
      <c r="C16" s="797"/>
      <c r="D16" s="797"/>
      <c r="E16" s="797"/>
      <c r="F16" s="797"/>
      <c r="G16" s="798"/>
      <c r="H16" s="799"/>
      <c r="I16" s="799"/>
      <c r="J16" s="799"/>
      <c r="K16" s="799"/>
      <c r="L16" s="799"/>
      <c r="M16" s="799"/>
      <c r="N16" s="799"/>
      <c r="O16" s="799"/>
      <c r="P16" s="800"/>
      <c r="Q16" s="801"/>
      <c r="R16" s="801"/>
      <c r="S16" s="801"/>
      <c r="T16" s="801"/>
      <c r="U16" s="801"/>
      <c r="V16" s="801"/>
      <c r="W16" s="801"/>
      <c r="X16" s="801"/>
      <c r="Y16" s="801"/>
      <c r="Z16" s="801"/>
      <c r="AA16" s="801"/>
      <c r="AB16" s="801"/>
      <c r="AC16" s="801"/>
      <c r="AD16" s="801"/>
      <c r="AE16" s="801"/>
      <c r="AF16" s="801"/>
      <c r="AG16" s="801"/>
      <c r="AH16" s="801"/>
      <c r="AI16" s="801"/>
      <c r="AJ16" s="801"/>
      <c r="AK16" s="801"/>
      <c r="AL16" s="801"/>
      <c r="AM16" s="801"/>
      <c r="AN16" s="800"/>
      <c r="AO16" s="801"/>
      <c r="AP16" s="801"/>
      <c r="AQ16" s="801"/>
      <c r="AR16" s="801"/>
      <c r="AS16" s="801"/>
      <c r="AT16" s="801"/>
      <c r="AU16" s="801"/>
      <c r="AV16" s="801"/>
      <c r="AW16" s="801"/>
      <c r="AX16" s="801"/>
      <c r="AY16" s="801"/>
      <c r="AZ16" s="801"/>
      <c r="BA16" s="801"/>
      <c r="BB16" s="801"/>
      <c r="BC16" s="801"/>
      <c r="BD16" s="801"/>
      <c r="BE16" s="801"/>
      <c r="BF16" s="801"/>
      <c r="BG16" s="801"/>
      <c r="BH16" s="801"/>
      <c r="BI16" s="801"/>
      <c r="BJ16" s="801"/>
      <c r="BK16" s="802"/>
    </row>
    <row r="17" spans="2:63" ht="29.25" customHeight="1">
      <c r="B17" s="796"/>
      <c r="C17" s="797"/>
      <c r="D17" s="797"/>
      <c r="E17" s="797"/>
      <c r="F17" s="797"/>
      <c r="G17" s="798"/>
      <c r="H17" s="799"/>
      <c r="I17" s="799"/>
      <c r="J17" s="799"/>
      <c r="K17" s="799"/>
      <c r="L17" s="799"/>
      <c r="M17" s="799"/>
      <c r="N17" s="799"/>
      <c r="O17" s="799"/>
      <c r="P17" s="800"/>
      <c r="Q17" s="801"/>
      <c r="R17" s="801"/>
      <c r="S17" s="801"/>
      <c r="T17" s="801"/>
      <c r="U17" s="801"/>
      <c r="V17" s="801"/>
      <c r="W17" s="801"/>
      <c r="X17" s="801"/>
      <c r="Y17" s="801"/>
      <c r="Z17" s="801"/>
      <c r="AA17" s="801"/>
      <c r="AB17" s="801"/>
      <c r="AC17" s="801"/>
      <c r="AD17" s="801"/>
      <c r="AE17" s="801"/>
      <c r="AF17" s="801"/>
      <c r="AG17" s="801"/>
      <c r="AH17" s="801"/>
      <c r="AI17" s="801"/>
      <c r="AJ17" s="801"/>
      <c r="AK17" s="801"/>
      <c r="AL17" s="801"/>
      <c r="AM17" s="801"/>
      <c r="AN17" s="800"/>
      <c r="AO17" s="801"/>
      <c r="AP17" s="801"/>
      <c r="AQ17" s="801"/>
      <c r="AR17" s="801"/>
      <c r="AS17" s="801"/>
      <c r="AT17" s="801"/>
      <c r="AU17" s="801"/>
      <c r="AV17" s="801"/>
      <c r="AW17" s="801"/>
      <c r="AX17" s="801"/>
      <c r="AY17" s="801"/>
      <c r="AZ17" s="801"/>
      <c r="BA17" s="801"/>
      <c r="BB17" s="801"/>
      <c r="BC17" s="801"/>
      <c r="BD17" s="801"/>
      <c r="BE17" s="801"/>
      <c r="BF17" s="801"/>
      <c r="BG17" s="801"/>
      <c r="BH17" s="801"/>
      <c r="BI17" s="801"/>
      <c r="BJ17" s="801"/>
      <c r="BK17" s="802"/>
    </row>
    <row r="18" spans="2:63" ht="29.25" customHeight="1">
      <c r="B18" s="796"/>
      <c r="C18" s="797"/>
      <c r="D18" s="797"/>
      <c r="E18" s="797"/>
      <c r="F18" s="797"/>
      <c r="G18" s="798"/>
      <c r="H18" s="799"/>
      <c r="I18" s="799"/>
      <c r="J18" s="799"/>
      <c r="K18" s="799"/>
      <c r="L18" s="799"/>
      <c r="M18" s="799"/>
      <c r="N18" s="799"/>
      <c r="O18" s="799"/>
      <c r="P18" s="800"/>
      <c r="Q18" s="801"/>
      <c r="R18" s="801"/>
      <c r="S18" s="801"/>
      <c r="T18" s="801"/>
      <c r="U18" s="801"/>
      <c r="V18" s="801"/>
      <c r="W18" s="801"/>
      <c r="X18" s="801"/>
      <c r="Y18" s="801"/>
      <c r="Z18" s="801"/>
      <c r="AA18" s="801"/>
      <c r="AB18" s="801"/>
      <c r="AC18" s="801"/>
      <c r="AD18" s="801"/>
      <c r="AE18" s="801"/>
      <c r="AF18" s="801"/>
      <c r="AG18" s="801"/>
      <c r="AH18" s="801"/>
      <c r="AI18" s="801"/>
      <c r="AJ18" s="801"/>
      <c r="AK18" s="801"/>
      <c r="AL18" s="801"/>
      <c r="AM18" s="801"/>
      <c r="AN18" s="800"/>
      <c r="AO18" s="801"/>
      <c r="AP18" s="801"/>
      <c r="AQ18" s="801"/>
      <c r="AR18" s="801"/>
      <c r="AS18" s="801"/>
      <c r="AT18" s="801"/>
      <c r="AU18" s="801"/>
      <c r="AV18" s="801"/>
      <c r="AW18" s="801"/>
      <c r="AX18" s="801"/>
      <c r="AY18" s="801"/>
      <c r="AZ18" s="801"/>
      <c r="BA18" s="801"/>
      <c r="BB18" s="801"/>
      <c r="BC18" s="801"/>
      <c r="BD18" s="801"/>
      <c r="BE18" s="801"/>
      <c r="BF18" s="801"/>
      <c r="BG18" s="801"/>
      <c r="BH18" s="801"/>
      <c r="BI18" s="801"/>
      <c r="BJ18" s="801"/>
      <c r="BK18" s="802"/>
    </row>
    <row r="19" spans="2:63" ht="29.25" customHeight="1">
      <c r="B19" s="796"/>
      <c r="C19" s="797"/>
      <c r="D19" s="797"/>
      <c r="E19" s="797"/>
      <c r="F19" s="797"/>
      <c r="G19" s="798"/>
      <c r="H19" s="799"/>
      <c r="I19" s="799"/>
      <c r="J19" s="799"/>
      <c r="K19" s="799"/>
      <c r="L19" s="799"/>
      <c r="M19" s="799"/>
      <c r="N19" s="799"/>
      <c r="O19" s="799"/>
      <c r="P19" s="800"/>
      <c r="Q19" s="801"/>
      <c r="R19" s="801"/>
      <c r="S19" s="801"/>
      <c r="T19" s="801"/>
      <c r="U19" s="801"/>
      <c r="V19" s="801"/>
      <c r="W19" s="801"/>
      <c r="X19" s="801"/>
      <c r="Y19" s="801"/>
      <c r="Z19" s="801"/>
      <c r="AA19" s="801"/>
      <c r="AB19" s="801"/>
      <c r="AC19" s="801"/>
      <c r="AD19" s="801"/>
      <c r="AE19" s="801"/>
      <c r="AF19" s="801"/>
      <c r="AG19" s="801"/>
      <c r="AH19" s="801"/>
      <c r="AI19" s="801"/>
      <c r="AJ19" s="801"/>
      <c r="AK19" s="801"/>
      <c r="AL19" s="801"/>
      <c r="AM19" s="801"/>
      <c r="AN19" s="800"/>
      <c r="AO19" s="801"/>
      <c r="AP19" s="801"/>
      <c r="AQ19" s="801"/>
      <c r="AR19" s="801"/>
      <c r="AS19" s="801"/>
      <c r="AT19" s="801"/>
      <c r="AU19" s="801"/>
      <c r="AV19" s="801"/>
      <c r="AW19" s="801"/>
      <c r="AX19" s="801"/>
      <c r="AY19" s="801"/>
      <c r="AZ19" s="801"/>
      <c r="BA19" s="801"/>
      <c r="BB19" s="801"/>
      <c r="BC19" s="801"/>
      <c r="BD19" s="801"/>
      <c r="BE19" s="801"/>
      <c r="BF19" s="801"/>
      <c r="BG19" s="801"/>
      <c r="BH19" s="801"/>
      <c r="BI19" s="801"/>
      <c r="BJ19" s="801"/>
      <c r="BK19" s="802"/>
    </row>
    <row r="20" spans="2:63">
      <c r="B20" s="803"/>
      <c r="C20" s="803"/>
      <c r="D20" s="804" t="s">
        <v>677</v>
      </c>
      <c r="E20" s="803"/>
      <c r="F20" s="803"/>
      <c r="G20" s="803"/>
      <c r="H20" s="803"/>
      <c r="I20" s="803"/>
      <c r="J20" s="803"/>
      <c r="K20" s="803"/>
      <c r="L20" s="803"/>
      <c r="M20" s="803"/>
      <c r="N20" s="803"/>
      <c r="O20" s="803"/>
      <c r="P20" s="803"/>
      <c r="Q20" s="803"/>
      <c r="R20" s="803"/>
      <c r="S20" s="803"/>
      <c r="T20" s="803"/>
      <c r="U20" s="803"/>
      <c r="V20" s="803"/>
      <c r="W20" s="803"/>
      <c r="X20" s="803"/>
      <c r="Y20" s="803"/>
      <c r="Z20" s="803"/>
      <c r="AA20" s="803"/>
      <c r="AB20" s="803"/>
      <c r="AC20" s="803"/>
      <c r="AD20" s="803"/>
      <c r="AE20" s="803"/>
      <c r="AF20" s="803"/>
      <c r="AG20" s="803"/>
      <c r="AH20" s="803"/>
      <c r="AI20" s="803"/>
      <c r="AJ20" s="803"/>
      <c r="AK20" s="803"/>
      <c r="AL20" s="803"/>
      <c r="AM20" s="803"/>
      <c r="AN20" s="803"/>
      <c r="AO20" s="803"/>
      <c r="AP20" s="803"/>
      <c r="AQ20" s="803"/>
      <c r="AR20" s="803"/>
      <c r="AS20" s="803"/>
      <c r="AT20" s="803"/>
      <c r="AU20" s="803"/>
      <c r="AV20" s="803"/>
      <c r="AW20" s="803"/>
      <c r="AX20" s="803"/>
      <c r="AY20" s="803"/>
      <c r="AZ20" s="803"/>
      <c r="BA20" s="803"/>
      <c r="BB20" s="803"/>
      <c r="BC20" s="803"/>
      <c r="BD20" s="803"/>
      <c r="BE20" s="803"/>
      <c r="BF20" s="803"/>
      <c r="BG20" s="803"/>
      <c r="BH20" s="803"/>
      <c r="BI20" s="803"/>
      <c r="BJ20" s="803"/>
      <c r="BK20" s="803"/>
    </row>
    <row r="21" spans="2:63">
      <c r="D21" s="66" t="s">
        <v>678</v>
      </c>
    </row>
  </sheetData>
  <mergeCells count="74">
    <mergeCell ref="B19:G19"/>
    <mergeCell ref="H19:O19"/>
    <mergeCell ref="P19:AM19"/>
    <mergeCell ref="AN19:BK19"/>
    <mergeCell ref="B17:G17"/>
    <mergeCell ref="H17:O17"/>
    <mergeCell ref="P17:AM17"/>
    <mergeCell ref="AN17:BK17"/>
    <mergeCell ref="B18:G18"/>
    <mergeCell ref="H18:O18"/>
    <mergeCell ref="P18:AM18"/>
    <mergeCell ref="AN18:BK18"/>
    <mergeCell ref="B15:G15"/>
    <mergeCell ref="H15:O15"/>
    <mergeCell ref="P15:AM15"/>
    <mergeCell ref="AN15:BK15"/>
    <mergeCell ref="B16:G16"/>
    <mergeCell ref="H16:O16"/>
    <mergeCell ref="P16:AM16"/>
    <mergeCell ref="AN16:BK16"/>
    <mergeCell ref="B13:G13"/>
    <mergeCell ref="H13:O13"/>
    <mergeCell ref="P13:AM13"/>
    <mergeCell ref="AN13:BK13"/>
    <mergeCell ref="B14:G14"/>
    <mergeCell ref="H14:O14"/>
    <mergeCell ref="P14:AM14"/>
    <mergeCell ref="AN14:BK14"/>
    <mergeCell ref="B11:G11"/>
    <mergeCell ref="H11:O11"/>
    <mergeCell ref="P11:AM11"/>
    <mergeCell ref="AN11:BK11"/>
    <mergeCell ref="B12:G12"/>
    <mergeCell ref="H12:O12"/>
    <mergeCell ref="P12:AM12"/>
    <mergeCell ref="AN12:BK12"/>
    <mergeCell ref="B9:G9"/>
    <mergeCell ref="H9:O9"/>
    <mergeCell ref="P9:AM9"/>
    <mergeCell ref="AN9:BK9"/>
    <mergeCell ref="B10:G10"/>
    <mergeCell ref="H10:O10"/>
    <mergeCell ref="P10:AM10"/>
    <mergeCell ref="AN10:BK10"/>
    <mergeCell ref="B7:G7"/>
    <mergeCell ref="H7:O7"/>
    <mergeCell ref="P7:AM7"/>
    <mergeCell ref="AN7:BK7"/>
    <mergeCell ref="B8:G8"/>
    <mergeCell ref="H8:O8"/>
    <mergeCell ref="P8:AM8"/>
    <mergeCell ref="AN8:BK8"/>
    <mergeCell ref="B5:G5"/>
    <mergeCell ref="H5:O5"/>
    <mergeCell ref="P5:AM5"/>
    <mergeCell ref="AN5:BK5"/>
    <mergeCell ref="B6:G6"/>
    <mergeCell ref="H6:O6"/>
    <mergeCell ref="P6:AM6"/>
    <mergeCell ref="AN6:BK6"/>
    <mergeCell ref="AW3:BB4"/>
    <mergeCell ref="BC3:BK4"/>
    <mergeCell ref="B4:E4"/>
    <mergeCell ref="F4:T4"/>
    <mergeCell ref="U4:Y4"/>
    <mergeCell ref="Z4:AH4"/>
    <mergeCell ref="AI4:AN4"/>
    <mergeCell ref="AO4:AV4"/>
    <mergeCell ref="B3:E3"/>
    <mergeCell ref="F3:T3"/>
    <mergeCell ref="U3:Y3"/>
    <mergeCell ref="Z3:AH3"/>
    <mergeCell ref="AI3:AN3"/>
    <mergeCell ref="AO3:AV3"/>
  </mergeCells>
  <phoneticPr fontId="8"/>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pageMargins left="0.51181102362204722" right="0.51181102362204722" top="0.55118110236220474" bottom="0.55118110236220474" header="0.31496062992125984" footer="0.31496062992125984"/>
  <pageSetup paperSize="9"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CC4D2-9803-4062-9F6B-DD31A85BC55E}">
  <dimension ref="A1:AU50"/>
  <sheetViews>
    <sheetView showGridLines="0" view="pageBreakPreview" zoomScale="85" zoomScaleNormal="100" zoomScaleSheetLayoutView="85" workbookViewId="0">
      <selection activeCell="AY29" sqref="AY29"/>
    </sheetView>
  </sheetViews>
  <sheetFormatPr defaultColWidth="9" defaultRowHeight="12"/>
  <cols>
    <col min="1" max="1" width="2.77734375" style="805" customWidth="1"/>
    <col min="2" max="3" width="4" style="860" customWidth="1"/>
    <col min="4" max="40" width="4" style="805" customWidth="1"/>
    <col min="41" max="16384" width="9" style="805"/>
  </cols>
  <sheetData>
    <row r="1" spans="1:47" ht="20.25" customHeight="1">
      <c r="B1" s="806" t="s">
        <v>679</v>
      </c>
      <c r="C1" s="807"/>
      <c r="D1" s="808"/>
      <c r="E1" s="808"/>
      <c r="F1" s="808"/>
      <c r="G1" s="808"/>
      <c r="H1" s="808"/>
      <c r="I1" s="808"/>
      <c r="J1" s="808"/>
      <c r="K1" s="808"/>
      <c r="L1" s="808"/>
      <c r="M1" s="808"/>
      <c r="N1" s="808"/>
      <c r="O1" s="808"/>
      <c r="P1" s="808"/>
      <c r="Q1" s="808"/>
      <c r="R1" s="808"/>
      <c r="S1" s="808"/>
      <c r="T1" s="808"/>
      <c r="U1" s="808"/>
      <c r="V1" s="808"/>
      <c r="W1" s="808"/>
      <c r="X1" s="808"/>
      <c r="Y1" s="808"/>
      <c r="Z1" s="808"/>
      <c r="AA1" s="808"/>
      <c r="AB1" s="808"/>
      <c r="AC1" s="808"/>
      <c r="AD1" s="808"/>
      <c r="AE1" s="808"/>
      <c r="AF1" s="808"/>
      <c r="AG1" s="808"/>
      <c r="AH1" s="808"/>
      <c r="AI1" s="808"/>
      <c r="AJ1" s="808"/>
      <c r="AK1" s="808"/>
      <c r="AL1" s="808"/>
      <c r="AM1" s="808"/>
      <c r="AN1" s="808"/>
    </row>
    <row r="2" spans="1:47">
      <c r="B2" s="809" t="s">
        <v>680</v>
      </c>
      <c r="C2" s="809"/>
      <c r="D2" s="809"/>
      <c r="E2" s="810" t="s">
        <v>292</v>
      </c>
      <c r="F2" s="810"/>
      <c r="G2" s="810"/>
      <c r="H2" s="810"/>
      <c r="I2" s="810"/>
      <c r="J2" s="810"/>
      <c r="K2" s="809" t="s">
        <v>681</v>
      </c>
      <c r="L2" s="809"/>
      <c r="M2" s="809"/>
      <c r="N2" s="810" t="s">
        <v>294</v>
      </c>
      <c r="O2" s="810"/>
      <c r="P2" s="810"/>
      <c r="Q2" s="810"/>
      <c r="R2" s="810"/>
      <c r="S2" s="810"/>
      <c r="T2" s="810"/>
      <c r="U2" s="811" t="s">
        <v>682</v>
      </c>
      <c r="V2" s="811"/>
      <c r="W2" s="811"/>
      <c r="X2" s="811"/>
      <c r="Y2" s="812" t="s">
        <v>310</v>
      </c>
      <c r="Z2" s="812"/>
      <c r="AA2" s="812"/>
      <c r="AB2" s="812"/>
      <c r="AC2" s="812"/>
      <c r="AD2" s="812"/>
      <c r="AE2" s="812"/>
      <c r="AF2" s="812"/>
      <c r="AG2" s="813" t="s">
        <v>683</v>
      </c>
      <c r="AH2" s="813"/>
      <c r="AI2" s="813"/>
      <c r="AJ2" s="814">
        <v>44861</v>
      </c>
      <c r="AK2" s="814"/>
      <c r="AL2" s="814"/>
      <c r="AM2" s="814"/>
      <c r="AN2" s="814"/>
    </row>
    <row r="3" spans="1:47">
      <c r="A3" s="805" t="s">
        <v>684</v>
      </c>
      <c r="B3" s="815" t="s">
        <v>685</v>
      </c>
      <c r="C3" s="815"/>
      <c r="D3" s="815"/>
      <c r="E3" s="816" t="s">
        <v>293</v>
      </c>
      <c r="F3" s="816"/>
      <c r="G3" s="816"/>
      <c r="H3" s="816"/>
      <c r="I3" s="816"/>
      <c r="J3" s="816"/>
      <c r="K3" s="815" t="s">
        <v>686</v>
      </c>
      <c r="L3" s="815"/>
      <c r="M3" s="815"/>
      <c r="N3" s="816" t="s">
        <v>295</v>
      </c>
      <c r="O3" s="816"/>
      <c r="P3" s="816"/>
      <c r="Q3" s="816"/>
      <c r="R3" s="816"/>
      <c r="S3" s="816"/>
      <c r="T3" s="816"/>
      <c r="U3" s="817" t="s">
        <v>687</v>
      </c>
      <c r="V3" s="817"/>
      <c r="W3" s="817"/>
      <c r="X3" s="817"/>
      <c r="Y3" s="818" t="s">
        <v>334</v>
      </c>
      <c r="Z3" s="818"/>
      <c r="AA3" s="818"/>
      <c r="AB3" s="818"/>
      <c r="AC3" s="818"/>
      <c r="AD3" s="818"/>
      <c r="AE3" s="818"/>
      <c r="AF3" s="818"/>
      <c r="AG3" s="819"/>
      <c r="AH3" s="819"/>
      <c r="AI3" s="819"/>
      <c r="AJ3" s="820"/>
      <c r="AK3" s="820"/>
      <c r="AL3" s="820"/>
      <c r="AM3" s="820"/>
      <c r="AN3" s="820"/>
    </row>
    <row r="4" spans="1:47" ht="12" customHeight="1">
      <c r="B4" s="821"/>
      <c r="C4" s="822"/>
      <c r="D4" s="822"/>
      <c r="E4" s="822"/>
      <c r="F4" s="822"/>
      <c r="G4" s="822"/>
      <c r="H4" s="822"/>
      <c r="I4" s="822"/>
      <c r="J4" s="822"/>
      <c r="K4" s="822"/>
      <c r="L4" s="822"/>
      <c r="M4" s="822"/>
      <c r="N4" s="822"/>
      <c r="O4" s="822"/>
      <c r="P4" s="822"/>
      <c r="Q4" s="822"/>
      <c r="R4" s="822"/>
      <c r="S4" s="822"/>
      <c r="T4" s="822"/>
      <c r="U4" s="822"/>
      <c r="V4" s="822"/>
      <c r="W4" s="822"/>
      <c r="X4" s="822"/>
      <c r="Y4" s="822"/>
      <c r="Z4" s="822"/>
      <c r="AA4" s="822"/>
      <c r="AB4" s="822"/>
      <c r="AC4" s="822"/>
      <c r="AD4" s="822"/>
      <c r="AE4" s="822"/>
      <c r="AF4" s="822"/>
      <c r="AG4" s="823" t="s">
        <v>688</v>
      </c>
      <c r="AH4" s="824"/>
      <c r="AI4" s="825"/>
      <c r="AJ4" s="826" t="str">
        <f>IF(AT44=4,"Ⅳ",IF(AT44=3,"Ⅲ",IF(AT44=2,"Ⅱ","Ⅰ")))</f>
        <v>Ⅱ</v>
      </c>
      <c r="AK4" s="827"/>
      <c r="AL4" s="827"/>
      <c r="AM4" s="827"/>
      <c r="AN4" s="828"/>
      <c r="AO4" s="3"/>
      <c r="AP4" s="3"/>
      <c r="AQ4" s="3"/>
      <c r="AR4" s="3"/>
      <c r="AS4" s="3"/>
      <c r="AT4" s="3"/>
      <c r="AU4" s="3"/>
    </row>
    <row r="5" spans="1:47" ht="12.75" customHeight="1" thickBot="1">
      <c r="B5" s="829" t="s">
        <v>689</v>
      </c>
      <c r="C5" s="830"/>
      <c r="D5" s="830"/>
      <c r="E5" s="830"/>
      <c r="F5" s="830"/>
      <c r="G5" s="830"/>
      <c r="H5" s="830"/>
      <c r="I5" s="830"/>
      <c r="J5" s="830"/>
      <c r="K5" s="830"/>
      <c r="L5" s="830"/>
      <c r="M5" s="830"/>
      <c r="N5" s="830"/>
      <c r="O5" s="830"/>
      <c r="P5" s="830"/>
      <c r="Q5" s="830"/>
      <c r="R5" s="830"/>
      <c r="S5" s="830"/>
      <c r="T5" s="830"/>
      <c r="U5" s="830"/>
      <c r="V5" s="830"/>
      <c r="W5" s="830"/>
      <c r="X5" s="830"/>
      <c r="Y5" s="830"/>
      <c r="Z5" s="830"/>
      <c r="AA5" s="830"/>
      <c r="AB5" s="830"/>
      <c r="AC5" s="830"/>
      <c r="AD5" s="830"/>
      <c r="AE5" s="830"/>
      <c r="AF5" s="830"/>
      <c r="AG5" s="831"/>
      <c r="AH5" s="832"/>
      <c r="AI5" s="833"/>
      <c r="AJ5" s="834"/>
      <c r="AK5" s="835"/>
      <c r="AL5" s="835"/>
      <c r="AM5" s="835"/>
      <c r="AN5" s="836"/>
      <c r="AO5" s="3"/>
      <c r="AP5" s="3"/>
      <c r="AQ5" s="3"/>
      <c r="AR5" s="3"/>
      <c r="AS5" s="3"/>
      <c r="AT5" s="3"/>
      <c r="AU5" s="3"/>
    </row>
    <row r="6" spans="1:47">
      <c r="B6" s="837" t="s">
        <v>690</v>
      </c>
      <c r="C6" s="838" t="s">
        <v>691</v>
      </c>
      <c r="D6" s="839" t="s">
        <v>692</v>
      </c>
      <c r="E6" s="840"/>
      <c r="F6" s="840"/>
      <c r="G6" s="840"/>
      <c r="H6" s="840"/>
      <c r="I6" s="840"/>
      <c r="J6" s="840"/>
      <c r="K6" s="840"/>
      <c r="L6" s="840"/>
      <c r="M6" s="840"/>
      <c r="N6" s="840"/>
      <c r="O6" s="840"/>
      <c r="P6" s="840"/>
      <c r="Q6" s="840"/>
      <c r="R6" s="840"/>
      <c r="S6" s="840"/>
      <c r="T6" s="840"/>
      <c r="U6" s="840"/>
      <c r="V6" s="840"/>
      <c r="W6" s="840"/>
      <c r="X6" s="841"/>
      <c r="Y6" s="842" t="s">
        <v>693</v>
      </c>
      <c r="Z6" s="842"/>
      <c r="AA6" s="842"/>
      <c r="AB6" s="842"/>
      <c r="AC6" s="843" t="s">
        <v>694</v>
      </c>
      <c r="AD6" s="844"/>
      <c r="AE6" s="844"/>
      <c r="AF6" s="844"/>
      <c r="AG6" s="844"/>
      <c r="AH6" s="844"/>
      <c r="AI6" s="844"/>
      <c r="AJ6" s="844"/>
      <c r="AK6" s="844"/>
      <c r="AL6" s="844"/>
      <c r="AM6" s="844"/>
      <c r="AN6" s="845"/>
      <c r="AO6" s="3"/>
      <c r="AP6" s="3"/>
      <c r="AQ6" s="3"/>
      <c r="AR6" s="3"/>
      <c r="AS6" s="3"/>
      <c r="AT6" s="846" t="s">
        <v>695</v>
      </c>
      <c r="AU6" s="3"/>
    </row>
    <row r="7" spans="1:47" ht="12.6">
      <c r="B7" s="847"/>
      <c r="C7" s="848"/>
      <c r="D7" s="849" t="s">
        <v>696</v>
      </c>
      <c r="E7" s="850"/>
      <c r="F7" s="850"/>
      <c r="G7" s="850"/>
      <c r="H7" s="850"/>
      <c r="I7" s="850"/>
      <c r="J7" s="850"/>
      <c r="K7" s="850"/>
      <c r="L7" s="850"/>
      <c r="M7" s="850"/>
      <c r="N7" s="850"/>
      <c r="O7" s="851"/>
      <c r="P7" s="850" t="s">
        <v>697</v>
      </c>
      <c r="Q7" s="850"/>
      <c r="R7" s="850"/>
      <c r="S7" s="850"/>
      <c r="T7" s="850"/>
      <c r="U7" s="850"/>
      <c r="V7" s="850"/>
      <c r="W7" s="850"/>
      <c r="X7" s="852"/>
      <c r="Y7" s="853"/>
      <c r="Z7" s="853"/>
      <c r="AA7" s="853"/>
      <c r="AB7" s="853"/>
      <c r="AC7" s="854" t="s">
        <v>698</v>
      </c>
      <c r="AD7" s="855"/>
      <c r="AE7" s="855"/>
      <c r="AF7" s="855"/>
      <c r="AG7" s="851" t="s">
        <v>699</v>
      </c>
      <c r="AH7" s="855"/>
      <c r="AI7" s="855"/>
      <c r="AJ7" s="855"/>
      <c r="AK7" s="855"/>
      <c r="AL7" s="855"/>
      <c r="AM7" s="855"/>
      <c r="AN7" s="856"/>
      <c r="AO7" s="3"/>
      <c r="AP7" s="3"/>
      <c r="AQ7" s="3"/>
      <c r="AR7" s="3"/>
      <c r="AS7" s="3"/>
      <c r="AT7" s="857"/>
      <c r="AU7" s="3"/>
    </row>
    <row r="8" spans="1:47" ht="12.6">
      <c r="B8" s="847"/>
      <c r="C8" s="848"/>
      <c r="D8" s="849" t="s">
        <v>700</v>
      </c>
      <c r="E8" s="850"/>
      <c r="F8" s="850"/>
      <c r="G8" s="851"/>
      <c r="H8" s="850" t="s">
        <v>701</v>
      </c>
      <c r="I8" s="850"/>
      <c r="J8" s="850"/>
      <c r="K8" s="851"/>
      <c r="L8" s="850" t="s">
        <v>702</v>
      </c>
      <c r="M8" s="850"/>
      <c r="N8" s="850"/>
      <c r="O8" s="851"/>
      <c r="P8" s="850" t="s">
        <v>703</v>
      </c>
      <c r="Q8" s="850"/>
      <c r="R8" s="851"/>
      <c r="S8" s="850" t="s">
        <v>701</v>
      </c>
      <c r="T8" s="850"/>
      <c r="U8" s="851"/>
      <c r="V8" s="850" t="s">
        <v>702</v>
      </c>
      <c r="W8" s="850"/>
      <c r="X8" s="852"/>
      <c r="Y8" s="858" t="s">
        <v>703</v>
      </c>
      <c r="Z8" s="859" t="s">
        <v>701</v>
      </c>
      <c r="AA8" s="859" t="s">
        <v>702</v>
      </c>
      <c r="AB8" s="858" t="s">
        <v>704</v>
      </c>
      <c r="AC8" s="854" t="s">
        <v>705</v>
      </c>
      <c r="AD8" s="855"/>
      <c r="AE8" s="855"/>
      <c r="AF8" s="855"/>
      <c r="AG8" s="855" t="s">
        <v>701</v>
      </c>
      <c r="AH8" s="855"/>
      <c r="AI8" s="855"/>
      <c r="AJ8" s="855"/>
      <c r="AK8" s="851" t="s">
        <v>702</v>
      </c>
      <c r="AL8" s="855"/>
      <c r="AM8" s="855"/>
      <c r="AN8" s="856"/>
      <c r="AO8" s="3"/>
      <c r="AP8" s="3"/>
      <c r="AQ8" s="3"/>
      <c r="AR8" s="3"/>
      <c r="AS8" s="3"/>
      <c r="AT8" s="857"/>
      <c r="AU8" s="3"/>
    </row>
    <row r="9" spans="1:47" s="860" customFormat="1">
      <c r="B9" s="861"/>
      <c r="C9" s="862"/>
      <c r="D9" s="863" t="s">
        <v>706</v>
      </c>
      <c r="E9" s="864" t="s">
        <v>707</v>
      </c>
      <c r="F9" s="864" t="s">
        <v>708</v>
      </c>
      <c r="G9" s="865" t="s">
        <v>709</v>
      </c>
      <c r="H9" s="866" t="s">
        <v>706</v>
      </c>
      <c r="I9" s="864" t="s">
        <v>707</v>
      </c>
      <c r="J9" s="864" t="s">
        <v>708</v>
      </c>
      <c r="K9" s="865" t="s">
        <v>709</v>
      </c>
      <c r="L9" s="866" t="s">
        <v>706</v>
      </c>
      <c r="M9" s="864" t="s">
        <v>707</v>
      </c>
      <c r="N9" s="864" t="s">
        <v>708</v>
      </c>
      <c r="O9" s="865" t="s">
        <v>709</v>
      </c>
      <c r="P9" s="866" t="s">
        <v>331</v>
      </c>
      <c r="Q9" s="864" t="s">
        <v>327</v>
      </c>
      <c r="R9" s="865" t="s">
        <v>710</v>
      </c>
      <c r="S9" s="866" t="s">
        <v>331</v>
      </c>
      <c r="T9" s="864" t="s">
        <v>327</v>
      </c>
      <c r="U9" s="865" t="s">
        <v>710</v>
      </c>
      <c r="V9" s="866" t="s">
        <v>331</v>
      </c>
      <c r="W9" s="864" t="s">
        <v>327</v>
      </c>
      <c r="X9" s="867" t="s">
        <v>710</v>
      </c>
      <c r="Y9" s="868"/>
      <c r="Z9" s="869"/>
      <c r="AA9" s="869"/>
      <c r="AB9" s="868"/>
      <c r="AC9" s="863" t="s">
        <v>706</v>
      </c>
      <c r="AD9" s="864" t="s">
        <v>707</v>
      </c>
      <c r="AE9" s="864" t="s">
        <v>708</v>
      </c>
      <c r="AF9" s="865" t="s">
        <v>709</v>
      </c>
      <c r="AG9" s="870" t="s">
        <v>706</v>
      </c>
      <c r="AH9" s="864" t="s">
        <v>707</v>
      </c>
      <c r="AI9" s="864" t="s">
        <v>708</v>
      </c>
      <c r="AJ9" s="864" t="s">
        <v>709</v>
      </c>
      <c r="AK9" s="864" t="s">
        <v>706</v>
      </c>
      <c r="AL9" s="864" t="s">
        <v>707</v>
      </c>
      <c r="AM9" s="864" t="s">
        <v>708</v>
      </c>
      <c r="AN9" s="867" t="s">
        <v>709</v>
      </c>
      <c r="AO9" s="3" t="s">
        <v>711</v>
      </c>
      <c r="AP9" s="3"/>
      <c r="AQ9" s="3"/>
      <c r="AR9" s="3"/>
      <c r="AS9" s="3"/>
      <c r="AT9" s="871"/>
      <c r="AU9" s="3"/>
    </row>
    <row r="10" spans="1:47">
      <c r="B10" s="872" t="str">
        <f>'様式D-3_PS'!$AV$5</f>
        <v>PS</v>
      </c>
      <c r="C10" s="873">
        <f>'様式D-3_PS'!$AW$5</f>
        <v>0</v>
      </c>
      <c r="D10" s="874">
        <f>'様式D-3_PS'!$AX$5</f>
        <v>0</v>
      </c>
      <c r="E10" s="875">
        <f>'様式D-3_PS'!$AY$5</f>
        <v>0</v>
      </c>
      <c r="F10" s="875">
        <f>'様式D-3_PS'!$AZ$5</f>
        <v>0</v>
      </c>
      <c r="G10" s="875">
        <f>'様式D-3_PS'!$BA$5</f>
        <v>0</v>
      </c>
      <c r="H10" s="875">
        <f>'様式D-3_PS'!$BB$5</f>
        <v>0</v>
      </c>
      <c r="I10" s="875">
        <f>'様式D-3_PS'!$BC$5</f>
        <v>0</v>
      </c>
      <c r="J10" s="875">
        <f>'様式D-3_PS'!$BD$5</f>
        <v>0</v>
      </c>
      <c r="K10" s="875">
        <f>'様式D-3_PS'!$BE$5</f>
        <v>0</v>
      </c>
      <c r="L10" s="875">
        <f>'様式D-3_PS'!$BF$5</f>
        <v>0</v>
      </c>
      <c r="M10" s="875">
        <f>'様式D-3_PS'!$BG$5</f>
        <v>0</v>
      </c>
      <c r="N10" s="875">
        <f>'様式D-3_PS'!$BH$5</f>
        <v>0</v>
      </c>
      <c r="O10" s="875">
        <f>'様式D-3_PS'!$BI$5</f>
        <v>0</v>
      </c>
      <c r="P10" s="875">
        <f>'様式D-3_PS'!$BJ$5</f>
        <v>0</v>
      </c>
      <c r="Q10" s="875">
        <f>'様式D-3_PS'!$BK$5</f>
        <v>0</v>
      </c>
      <c r="R10" s="875">
        <f>'様式D-3_PS'!$BL$5</f>
        <v>0</v>
      </c>
      <c r="S10" s="875">
        <f>'様式D-3_PS'!$BM$5</f>
        <v>0</v>
      </c>
      <c r="T10" s="875">
        <f>'様式D-3_PS'!$BN$5</f>
        <v>0</v>
      </c>
      <c r="U10" s="875">
        <f>'様式D-3_PS'!$BO$5</f>
        <v>0</v>
      </c>
      <c r="V10" s="875">
        <f>'様式D-3_PS'!$BP$5</f>
        <v>0</v>
      </c>
      <c r="W10" s="875">
        <f>'様式D-3_PS'!$BQ$5</f>
        <v>0</v>
      </c>
      <c r="X10" s="876">
        <f>'様式D-3_PS'!$BR$5</f>
        <v>0</v>
      </c>
      <c r="Y10" s="877" t="str">
        <f>'様式D-3_PS'!$BS$5</f>
        <v>Ⅰ</v>
      </c>
      <c r="Z10" s="878" t="str">
        <f>'様式D-3_PS'!$BT$5</f>
        <v>Ⅰ</v>
      </c>
      <c r="AA10" s="878" t="str">
        <f>'様式D-3_PS'!$BU$5</f>
        <v>Ⅰ</v>
      </c>
      <c r="AB10" s="877" t="str">
        <f>'様式D-3_PS'!$BV$5</f>
        <v>Ⅰ</v>
      </c>
      <c r="AC10" s="879" t="str">
        <f>'様式D-3_PS'!$BW$5</f>
        <v/>
      </c>
      <c r="AD10" s="880" t="str">
        <f>'様式D-3_PS'!$BX$5</f>
        <v/>
      </c>
      <c r="AE10" s="880" t="str">
        <f>'様式D-3_PS'!$BY$5</f>
        <v/>
      </c>
      <c r="AF10" s="881" t="str">
        <f>'様式D-3_PS'!$BZ$5</f>
        <v/>
      </c>
      <c r="AG10" s="882">
        <f>'様式D-3_PS'!$CA$5</f>
        <v>0</v>
      </c>
      <c r="AH10" s="882">
        <f>'様式D-3_PS'!$CB$5</f>
        <v>0</v>
      </c>
      <c r="AI10" s="882">
        <f>'様式D-3_PS'!$CC$5</f>
        <v>0</v>
      </c>
      <c r="AJ10" s="882">
        <f>'様式D-3_PS'!$CD$5</f>
        <v>0</v>
      </c>
      <c r="AK10" s="882">
        <f>'様式D-3_PS'!$CE$5</f>
        <v>0</v>
      </c>
      <c r="AL10" s="882">
        <f>'様式D-3_PS'!$CF$5</f>
        <v>0</v>
      </c>
      <c r="AM10" s="882">
        <f>'様式D-3_PS'!$CG$5</f>
        <v>0</v>
      </c>
      <c r="AN10" s="883">
        <f>'様式D-3_PS'!$CH$5</f>
        <v>0</v>
      </c>
      <c r="AO10" s="3"/>
      <c r="AP10" s="3"/>
      <c r="AQ10" s="3"/>
      <c r="AR10" s="3"/>
      <c r="AS10" s="3"/>
      <c r="AT10" s="884">
        <f>IF(AB10="Ⅳ",4,IF(AB10="Ⅲ",3,IF(AB10="Ⅱ",2,1)))</f>
        <v>1</v>
      </c>
      <c r="AU10" s="3"/>
    </row>
    <row r="11" spans="1:47">
      <c r="B11" s="872">
        <f>'様式D-3_S01'!$AV$5</f>
        <v>1</v>
      </c>
      <c r="C11" s="873">
        <f>'様式D-3_S01'!$AW$5</f>
        <v>7.3</v>
      </c>
      <c r="D11" s="874">
        <f>'様式D-3_S01'!$AX$5</f>
        <v>0</v>
      </c>
      <c r="E11" s="875">
        <f>'様式D-3_S01'!$AY$5</f>
        <v>0</v>
      </c>
      <c r="F11" s="875">
        <f>'様式D-3_S01'!$AZ$5</f>
        <v>0</v>
      </c>
      <c r="G11" s="875">
        <f>'様式D-3_S01'!$BA$5</f>
        <v>0</v>
      </c>
      <c r="H11" s="875">
        <f>'様式D-3_S01'!$BB$5</f>
        <v>0</v>
      </c>
      <c r="I11" s="875">
        <f>'様式D-3_S01'!$BC$5</f>
        <v>0</v>
      </c>
      <c r="J11" s="875">
        <f>'様式D-3_S01'!$BD$5</f>
        <v>0</v>
      </c>
      <c r="K11" s="875">
        <f>'様式D-3_S01'!$BE$5</f>
        <v>0</v>
      </c>
      <c r="L11" s="875">
        <f>'様式D-3_S01'!$BF$5</f>
        <v>0</v>
      </c>
      <c r="M11" s="875">
        <f>'様式D-3_S01'!$BG$5</f>
        <v>0</v>
      </c>
      <c r="N11" s="875">
        <f>'様式D-3_S01'!$BH$5</f>
        <v>0</v>
      </c>
      <c r="O11" s="875">
        <f>'様式D-3_S01'!$BI$5</f>
        <v>0</v>
      </c>
      <c r="P11" s="875">
        <f>'様式D-3_S01'!$BJ$5</f>
        <v>0</v>
      </c>
      <c r="Q11" s="875">
        <f>'様式D-3_S01'!$BK$5</f>
        <v>0</v>
      </c>
      <c r="R11" s="875">
        <f>'様式D-3_S01'!$BL$5</f>
        <v>0</v>
      </c>
      <c r="S11" s="875">
        <f>'様式D-3_S01'!$BM$5</f>
        <v>0</v>
      </c>
      <c r="T11" s="875">
        <f>'様式D-3_S01'!$BN$5</f>
        <v>0</v>
      </c>
      <c r="U11" s="875">
        <f>'様式D-3_S01'!$BO$5</f>
        <v>0</v>
      </c>
      <c r="V11" s="875">
        <f>'様式D-3_S01'!$BP$5</f>
        <v>0</v>
      </c>
      <c r="W11" s="875">
        <f>'様式D-3_S01'!$BQ$5</f>
        <v>0</v>
      </c>
      <c r="X11" s="876">
        <f>'様式D-3_S01'!$BR$5</f>
        <v>0</v>
      </c>
      <c r="Y11" s="877" t="str">
        <f>'様式D-3_S01'!$BS$5</f>
        <v>Ⅰ</v>
      </c>
      <c r="Z11" s="878" t="str">
        <f>'様式D-3_S01'!$BT$5</f>
        <v>Ⅰ</v>
      </c>
      <c r="AA11" s="878" t="str">
        <f>'様式D-3_S01'!$BU$5</f>
        <v>Ⅰ</v>
      </c>
      <c r="AB11" s="877" t="str">
        <f>'様式D-3_S01'!$BV$5</f>
        <v>Ⅰ</v>
      </c>
      <c r="AC11" s="879" t="str">
        <f>'様式D-3_S01'!$BW$5</f>
        <v/>
      </c>
      <c r="AD11" s="880" t="str">
        <f>'様式D-3_S01'!$BX$5</f>
        <v/>
      </c>
      <c r="AE11" s="880" t="str">
        <f>'様式D-3_S01'!$BY$5</f>
        <v/>
      </c>
      <c r="AF11" s="881" t="str">
        <f>'様式D-3_S01'!$BZ$5</f>
        <v/>
      </c>
      <c r="AG11" s="882">
        <f>'様式D-3_S01'!$CA$5</f>
        <v>0</v>
      </c>
      <c r="AH11" s="882">
        <f>'様式D-3_S01'!$CB$5</f>
        <v>0</v>
      </c>
      <c r="AI11" s="882">
        <f>'様式D-3_S01'!$CC$5</f>
        <v>0</v>
      </c>
      <c r="AJ11" s="882">
        <f>'様式D-3_S01'!$CD$5</f>
        <v>0</v>
      </c>
      <c r="AK11" s="882">
        <f>'様式D-3_S01'!$CE$5</f>
        <v>0</v>
      </c>
      <c r="AL11" s="882">
        <f>'様式D-3_S01'!$CF$5</f>
        <v>0</v>
      </c>
      <c r="AM11" s="882">
        <f>'様式D-3_S01'!$CG$5</f>
        <v>0</v>
      </c>
      <c r="AN11" s="883">
        <f>'様式D-3_S01'!$CH$5</f>
        <v>0</v>
      </c>
      <c r="AO11" s="3"/>
      <c r="AP11" s="3"/>
      <c r="AQ11" s="3"/>
      <c r="AR11" s="3"/>
      <c r="AS11" s="3"/>
      <c r="AT11" s="884">
        <f t="shared" ref="AT11:AT43" si="0">IF(AB11="Ⅳ",4,IF(AB11="Ⅲ",3,IF(AB11="Ⅱ",2,1)))</f>
        <v>1</v>
      </c>
      <c r="AU11" s="3"/>
    </row>
    <row r="12" spans="1:47">
      <c r="B12" s="872">
        <f>'様式D-3_S02'!$AV$5</f>
        <v>2</v>
      </c>
      <c r="C12" s="873">
        <f>'様式D-3_S02'!$AW$5</f>
        <v>10.4</v>
      </c>
      <c r="D12" s="874">
        <f>'様式D-3_S02'!$AX$5</f>
        <v>0</v>
      </c>
      <c r="E12" s="875">
        <f>'様式D-3_S02'!$AY$5</f>
        <v>0</v>
      </c>
      <c r="F12" s="875">
        <f>'様式D-3_S02'!$AZ$5</f>
        <v>0</v>
      </c>
      <c r="G12" s="875">
        <f>'様式D-3_S02'!$BA$5</f>
        <v>0</v>
      </c>
      <c r="H12" s="875">
        <f>'様式D-3_S02'!$BB$5</f>
        <v>0</v>
      </c>
      <c r="I12" s="875">
        <f>'様式D-3_S02'!$BC$5</f>
        <v>0</v>
      </c>
      <c r="J12" s="875">
        <f>'様式D-3_S02'!$BD$5</f>
        <v>0</v>
      </c>
      <c r="K12" s="875">
        <f>'様式D-3_S02'!$BE$5</f>
        <v>1</v>
      </c>
      <c r="L12" s="875">
        <f>'様式D-3_S02'!$BF$5</f>
        <v>0</v>
      </c>
      <c r="M12" s="875">
        <f>'様式D-3_S02'!$BG$5</f>
        <v>0</v>
      </c>
      <c r="N12" s="875">
        <f>'様式D-3_S02'!$BH$5</f>
        <v>0</v>
      </c>
      <c r="O12" s="875">
        <f>'様式D-3_S02'!$BI$5</f>
        <v>0</v>
      </c>
      <c r="P12" s="875">
        <f>'様式D-3_S02'!$BJ$5</f>
        <v>0</v>
      </c>
      <c r="Q12" s="875">
        <f>'様式D-3_S02'!$BK$5</f>
        <v>0</v>
      </c>
      <c r="R12" s="875">
        <f>'様式D-3_S02'!$BL$5</f>
        <v>0</v>
      </c>
      <c r="S12" s="875">
        <f>'様式D-3_S02'!$BM$5</f>
        <v>0</v>
      </c>
      <c r="T12" s="875">
        <f>'様式D-3_S02'!$BN$5</f>
        <v>0</v>
      </c>
      <c r="U12" s="875">
        <f>'様式D-3_S02'!$BO$5</f>
        <v>1</v>
      </c>
      <c r="V12" s="875">
        <f>'様式D-3_S02'!$BP$5</f>
        <v>0</v>
      </c>
      <c r="W12" s="875">
        <f>'様式D-3_S02'!$BQ$5</f>
        <v>0</v>
      </c>
      <c r="X12" s="876">
        <f>'様式D-3_S02'!$BR$5</f>
        <v>0</v>
      </c>
      <c r="Y12" s="877" t="str">
        <f>'様式D-3_S02'!$BS$5</f>
        <v>Ⅰ</v>
      </c>
      <c r="Z12" s="878" t="str">
        <f>'様式D-3_S02'!$BT$5</f>
        <v>Ⅱ</v>
      </c>
      <c r="AA12" s="878" t="str">
        <f>'様式D-3_S02'!$BU$5</f>
        <v>Ⅰ</v>
      </c>
      <c r="AB12" s="877" t="str">
        <f>'様式D-3_S02'!$BV$5</f>
        <v>Ⅱ</v>
      </c>
      <c r="AC12" s="879" t="str">
        <f>'様式D-3_S02'!$BW$5</f>
        <v/>
      </c>
      <c r="AD12" s="880" t="str">
        <f>'様式D-3_S02'!$BX$5</f>
        <v/>
      </c>
      <c r="AE12" s="880" t="str">
        <f>'様式D-3_S02'!$BY$5</f>
        <v/>
      </c>
      <c r="AF12" s="881" t="str">
        <f>'様式D-3_S02'!$BZ$5</f>
        <v/>
      </c>
      <c r="AG12" s="882">
        <f>'様式D-3_S02'!$CA$5</f>
        <v>0</v>
      </c>
      <c r="AH12" s="882">
        <f>'様式D-3_S02'!$CB$5</f>
        <v>0</v>
      </c>
      <c r="AI12" s="882">
        <f>'様式D-3_S02'!$CC$5</f>
        <v>0</v>
      </c>
      <c r="AJ12" s="882">
        <f>'様式D-3_S02'!$CD$5</f>
        <v>0.03</v>
      </c>
      <c r="AK12" s="882">
        <f>'様式D-3_S02'!$CE$5</f>
        <v>0</v>
      </c>
      <c r="AL12" s="882">
        <f>'様式D-3_S02'!$CF$5</f>
        <v>0</v>
      </c>
      <c r="AM12" s="882">
        <f>'様式D-3_S02'!$CG$5</f>
        <v>0</v>
      </c>
      <c r="AN12" s="883">
        <f>'様式D-3_S02'!$CH$5</f>
        <v>0</v>
      </c>
      <c r="AO12" s="3"/>
      <c r="AP12" s="3"/>
      <c r="AQ12" s="3"/>
      <c r="AR12" s="3"/>
      <c r="AS12" s="3"/>
      <c r="AT12" s="884">
        <f t="shared" si="0"/>
        <v>2</v>
      </c>
      <c r="AU12" s="3"/>
    </row>
    <row r="13" spans="1:47">
      <c r="B13" s="872">
        <f>'様式D-3_S03'!$AV$5</f>
        <v>3</v>
      </c>
      <c r="C13" s="873">
        <f>'様式D-3_S03'!$AW$5</f>
        <v>10.4</v>
      </c>
      <c r="D13" s="874">
        <f>'様式D-3_S03'!$AX$5</f>
        <v>0</v>
      </c>
      <c r="E13" s="875">
        <f>'様式D-3_S03'!$AY$5</f>
        <v>0</v>
      </c>
      <c r="F13" s="875">
        <f>'様式D-3_S03'!$AZ$5</f>
        <v>0</v>
      </c>
      <c r="G13" s="875">
        <f>'様式D-3_S03'!$BA$5</f>
        <v>1</v>
      </c>
      <c r="H13" s="875">
        <f>'様式D-3_S03'!$BB$5</f>
        <v>0</v>
      </c>
      <c r="I13" s="875">
        <f>'様式D-3_S03'!$BC$5</f>
        <v>0</v>
      </c>
      <c r="J13" s="875">
        <f>'様式D-3_S03'!$BD$5</f>
        <v>0</v>
      </c>
      <c r="K13" s="875">
        <f>'様式D-3_S03'!$BE$5</f>
        <v>1</v>
      </c>
      <c r="L13" s="875">
        <f>'様式D-3_S03'!$BF$5</f>
        <v>0</v>
      </c>
      <c r="M13" s="875">
        <f>'様式D-3_S03'!$BG$5</f>
        <v>0</v>
      </c>
      <c r="N13" s="875">
        <f>'様式D-3_S03'!$BH$5</f>
        <v>0</v>
      </c>
      <c r="O13" s="875">
        <f>'様式D-3_S03'!$BI$5</f>
        <v>0</v>
      </c>
      <c r="P13" s="875">
        <f>'様式D-3_S03'!$BJ$5</f>
        <v>0</v>
      </c>
      <c r="Q13" s="875">
        <f>'様式D-3_S03'!$BK$5</f>
        <v>0</v>
      </c>
      <c r="R13" s="875">
        <f>'様式D-3_S03'!$BL$5</f>
        <v>1</v>
      </c>
      <c r="S13" s="875">
        <f>'様式D-3_S03'!$BM$5</f>
        <v>0</v>
      </c>
      <c r="T13" s="875">
        <f>'様式D-3_S03'!$BN$5</f>
        <v>0</v>
      </c>
      <c r="U13" s="875">
        <f>'様式D-3_S03'!$BO$5</f>
        <v>1</v>
      </c>
      <c r="V13" s="875">
        <f>'様式D-3_S03'!$BP$5</f>
        <v>0</v>
      </c>
      <c r="W13" s="875">
        <f>'様式D-3_S03'!$BQ$5</f>
        <v>0</v>
      </c>
      <c r="X13" s="876">
        <f>'様式D-3_S03'!$BR$5</f>
        <v>0</v>
      </c>
      <c r="Y13" s="877" t="str">
        <f>'様式D-3_S03'!$BS$5</f>
        <v>Ⅱ</v>
      </c>
      <c r="Z13" s="878" t="str">
        <f>'様式D-3_S03'!$BT$5</f>
        <v>Ⅱ</v>
      </c>
      <c r="AA13" s="878" t="str">
        <f>'様式D-3_S03'!$BU$5</f>
        <v>Ⅰ</v>
      </c>
      <c r="AB13" s="877" t="str">
        <f>'様式D-3_S03'!$BV$5</f>
        <v>Ⅱ</v>
      </c>
      <c r="AC13" s="879" t="str">
        <f>'様式D-3_S03'!$BW$5</f>
        <v/>
      </c>
      <c r="AD13" s="880" t="str">
        <f>'様式D-3_S03'!$BX$5</f>
        <v/>
      </c>
      <c r="AE13" s="880" t="str">
        <f>'様式D-3_S03'!$BY$5</f>
        <v/>
      </c>
      <c r="AF13" s="881">
        <f>'様式D-3_S03'!$BZ$5</f>
        <v>10.4</v>
      </c>
      <c r="AG13" s="882">
        <f>'様式D-3_S03'!$CA$5</f>
        <v>0</v>
      </c>
      <c r="AH13" s="882">
        <f>'様式D-3_S03'!$CB$5</f>
        <v>0</v>
      </c>
      <c r="AI13" s="882">
        <f>'様式D-3_S03'!$CC$5</f>
        <v>0</v>
      </c>
      <c r="AJ13" s="882">
        <f>'様式D-3_S03'!$CD$5</f>
        <v>0.01</v>
      </c>
      <c r="AK13" s="882">
        <f>'様式D-3_S03'!$CE$5</f>
        <v>0</v>
      </c>
      <c r="AL13" s="882">
        <f>'様式D-3_S03'!$CF$5</f>
        <v>0</v>
      </c>
      <c r="AM13" s="882">
        <f>'様式D-3_S03'!$CG$5</f>
        <v>0</v>
      </c>
      <c r="AN13" s="883">
        <f>'様式D-3_S03'!$CH$5</f>
        <v>0</v>
      </c>
      <c r="AO13" s="3"/>
      <c r="AP13" s="3"/>
      <c r="AQ13" s="3"/>
      <c r="AR13" s="3"/>
      <c r="AS13" s="3"/>
      <c r="AT13" s="884">
        <f t="shared" si="0"/>
        <v>2</v>
      </c>
      <c r="AU13" s="3"/>
    </row>
    <row r="14" spans="1:47">
      <c r="B14" s="872">
        <f>'様式D-3_S04'!$AV$5</f>
        <v>4</v>
      </c>
      <c r="C14" s="873">
        <f>'様式D-3_S04'!$AW$5</f>
        <v>10.4</v>
      </c>
      <c r="D14" s="874">
        <f>'様式D-3_S04'!$AX$5</f>
        <v>0</v>
      </c>
      <c r="E14" s="875">
        <f>'様式D-3_S04'!$AY$5</f>
        <v>0</v>
      </c>
      <c r="F14" s="875">
        <f>'様式D-3_S04'!$AZ$5</f>
        <v>0</v>
      </c>
      <c r="G14" s="875">
        <f>'様式D-3_S04'!$BA$5</f>
        <v>1</v>
      </c>
      <c r="H14" s="875">
        <f>'様式D-3_S04'!$BB$5</f>
        <v>0</v>
      </c>
      <c r="I14" s="875">
        <f>'様式D-3_S04'!$BC$5</f>
        <v>0</v>
      </c>
      <c r="J14" s="875">
        <f>'様式D-3_S04'!$BD$5</f>
        <v>0</v>
      </c>
      <c r="K14" s="875">
        <f>'様式D-3_S04'!$BE$5</f>
        <v>0</v>
      </c>
      <c r="L14" s="875">
        <f>'様式D-3_S04'!$BF$5</f>
        <v>0</v>
      </c>
      <c r="M14" s="875">
        <f>'様式D-3_S04'!$BG$5</f>
        <v>0</v>
      </c>
      <c r="N14" s="875">
        <f>'様式D-3_S04'!$BH$5</f>
        <v>0</v>
      </c>
      <c r="O14" s="875">
        <f>'様式D-3_S04'!$BI$5</f>
        <v>0</v>
      </c>
      <c r="P14" s="875">
        <f>'様式D-3_S04'!$BJ$5</f>
        <v>0</v>
      </c>
      <c r="Q14" s="875">
        <f>'様式D-3_S04'!$BK$5</f>
        <v>0</v>
      </c>
      <c r="R14" s="875">
        <f>'様式D-3_S04'!$BL$5</f>
        <v>1</v>
      </c>
      <c r="S14" s="875">
        <f>'様式D-3_S04'!$BM$5</f>
        <v>0</v>
      </c>
      <c r="T14" s="875">
        <f>'様式D-3_S04'!$BN$5</f>
        <v>0</v>
      </c>
      <c r="U14" s="875">
        <f>'様式D-3_S04'!$BO$5</f>
        <v>0</v>
      </c>
      <c r="V14" s="875">
        <f>'様式D-3_S04'!$BP$5</f>
        <v>0</v>
      </c>
      <c r="W14" s="875">
        <f>'様式D-3_S04'!$BQ$5</f>
        <v>0</v>
      </c>
      <c r="X14" s="876">
        <f>'様式D-3_S04'!$BR$5</f>
        <v>0</v>
      </c>
      <c r="Y14" s="877" t="str">
        <f>'様式D-3_S04'!$BS$5</f>
        <v>Ⅱ</v>
      </c>
      <c r="Z14" s="878" t="str">
        <f>'様式D-3_S04'!$BT$5</f>
        <v>Ⅰ</v>
      </c>
      <c r="AA14" s="878" t="str">
        <f>'様式D-3_S04'!$BU$5</f>
        <v>Ⅰ</v>
      </c>
      <c r="AB14" s="877" t="str">
        <f>'様式D-3_S04'!$BV$5</f>
        <v>Ⅱ</v>
      </c>
      <c r="AC14" s="879" t="str">
        <f>'様式D-3_S04'!$BW$5</f>
        <v/>
      </c>
      <c r="AD14" s="880" t="str">
        <f>'様式D-3_S04'!$BX$5</f>
        <v/>
      </c>
      <c r="AE14" s="880" t="str">
        <f>'様式D-3_S04'!$BY$5</f>
        <v/>
      </c>
      <c r="AF14" s="881">
        <f>'様式D-3_S04'!$BZ$5</f>
        <v>10.4</v>
      </c>
      <c r="AG14" s="882">
        <f>'様式D-3_S04'!$CA$5</f>
        <v>0</v>
      </c>
      <c r="AH14" s="882">
        <f>'様式D-3_S04'!$CB$5</f>
        <v>0</v>
      </c>
      <c r="AI14" s="882">
        <f>'様式D-3_S04'!$CC$5</f>
        <v>0</v>
      </c>
      <c r="AJ14" s="882">
        <f>'様式D-3_S04'!$CD$5</f>
        <v>0</v>
      </c>
      <c r="AK14" s="882">
        <f>'様式D-3_S04'!$CE$5</f>
        <v>0</v>
      </c>
      <c r="AL14" s="882">
        <f>'様式D-3_S04'!$CF$5</f>
        <v>0</v>
      </c>
      <c r="AM14" s="882">
        <f>'様式D-3_S04'!$CG$5</f>
        <v>0</v>
      </c>
      <c r="AN14" s="883">
        <f>'様式D-3_S04'!$CH$5</f>
        <v>0</v>
      </c>
      <c r="AO14" s="3"/>
      <c r="AP14" s="3"/>
      <c r="AQ14" s="3"/>
      <c r="AR14" s="3"/>
      <c r="AS14" s="3"/>
      <c r="AT14" s="884">
        <f t="shared" si="0"/>
        <v>2</v>
      </c>
      <c r="AU14" s="3"/>
    </row>
    <row r="15" spans="1:47">
      <c r="B15" s="872">
        <f>'様式D-3_S05'!$AV$5</f>
        <v>5</v>
      </c>
      <c r="C15" s="873">
        <f>'様式D-3_S05'!$AW$5</f>
        <v>10.4</v>
      </c>
      <c r="D15" s="874">
        <f>'様式D-3_S05'!$AX$5</f>
        <v>0</v>
      </c>
      <c r="E15" s="875">
        <f>'様式D-3_S05'!$AY$5</f>
        <v>0</v>
      </c>
      <c r="F15" s="875">
        <f>'様式D-3_S05'!$AZ$5</f>
        <v>0</v>
      </c>
      <c r="G15" s="875">
        <f>'様式D-3_S05'!$BA$5</f>
        <v>0</v>
      </c>
      <c r="H15" s="875">
        <f>'様式D-3_S05'!$BB$5</f>
        <v>0</v>
      </c>
      <c r="I15" s="875">
        <f>'様式D-3_S05'!$BC$5</f>
        <v>0</v>
      </c>
      <c r="J15" s="875">
        <f>'様式D-3_S05'!$BD$5</f>
        <v>0</v>
      </c>
      <c r="K15" s="875">
        <f>'様式D-3_S05'!$BE$5</f>
        <v>0</v>
      </c>
      <c r="L15" s="875">
        <f>'様式D-3_S05'!$BF$5</f>
        <v>0</v>
      </c>
      <c r="M15" s="875">
        <f>'様式D-3_S05'!$BG$5</f>
        <v>0</v>
      </c>
      <c r="N15" s="875">
        <f>'様式D-3_S05'!$BH$5</f>
        <v>0</v>
      </c>
      <c r="O15" s="875">
        <f>'様式D-3_S05'!$BI$5</f>
        <v>0</v>
      </c>
      <c r="P15" s="875">
        <f>'様式D-3_S05'!$BJ$5</f>
        <v>0</v>
      </c>
      <c r="Q15" s="875">
        <f>'様式D-3_S05'!$BK$5</f>
        <v>0</v>
      </c>
      <c r="R15" s="875">
        <f>'様式D-3_S05'!$BL$5</f>
        <v>0</v>
      </c>
      <c r="S15" s="875">
        <f>'様式D-3_S05'!$BM$5</f>
        <v>0</v>
      </c>
      <c r="T15" s="875">
        <f>'様式D-3_S05'!$BN$5</f>
        <v>0</v>
      </c>
      <c r="U15" s="875">
        <f>'様式D-3_S05'!$BO$5</f>
        <v>0</v>
      </c>
      <c r="V15" s="875">
        <f>'様式D-3_S05'!$BP$5</f>
        <v>0</v>
      </c>
      <c r="W15" s="875">
        <f>'様式D-3_S05'!$BQ$5</f>
        <v>0</v>
      </c>
      <c r="X15" s="876">
        <f>'様式D-3_S05'!$BR$5</f>
        <v>0</v>
      </c>
      <c r="Y15" s="877" t="str">
        <f>'様式D-3_S05'!$BS$5</f>
        <v>Ⅰ</v>
      </c>
      <c r="Z15" s="878" t="str">
        <f>'様式D-3_S05'!$BT$5</f>
        <v>Ⅰ</v>
      </c>
      <c r="AA15" s="878" t="str">
        <f>'様式D-3_S05'!$BU$5</f>
        <v>Ⅰ</v>
      </c>
      <c r="AB15" s="877" t="str">
        <f>'様式D-3_S05'!$BV$5</f>
        <v>Ⅰ</v>
      </c>
      <c r="AC15" s="879" t="str">
        <f>'様式D-3_S05'!$BW$5</f>
        <v/>
      </c>
      <c r="AD15" s="880" t="str">
        <f>'様式D-3_S05'!$BX$5</f>
        <v/>
      </c>
      <c r="AE15" s="880" t="str">
        <f>'様式D-3_S05'!$BY$5</f>
        <v/>
      </c>
      <c r="AF15" s="881" t="str">
        <f>'様式D-3_S05'!$BZ$5</f>
        <v/>
      </c>
      <c r="AG15" s="885">
        <f>'様式D-3_S05'!$CA$5</f>
        <v>0</v>
      </c>
      <c r="AH15" s="882">
        <f>'様式D-3_S05'!$CB$5</f>
        <v>0</v>
      </c>
      <c r="AI15" s="882">
        <f>'様式D-3_S05'!$CC$5</f>
        <v>0</v>
      </c>
      <c r="AJ15" s="882">
        <f>'様式D-3_S05'!$CD$5</f>
        <v>0</v>
      </c>
      <c r="AK15" s="882">
        <f>'様式D-3_S05'!$CE$5</f>
        <v>0</v>
      </c>
      <c r="AL15" s="882">
        <f>'様式D-3_S05'!$CF$5</f>
        <v>0</v>
      </c>
      <c r="AM15" s="882">
        <f>'様式D-3_S05'!$CG$5</f>
        <v>0</v>
      </c>
      <c r="AN15" s="883">
        <f>'様式D-3_S05'!$CH$5</f>
        <v>0</v>
      </c>
      <c r="AO15" s="3"/>
      <c r="AP15" s="3"/>
      <c r="AQ15" s="3"/>
      <c r="AR15" s="3"/>
      <c r="AS15" s="3"/>
      <c r="AT15" s="884">
        <f t="shared" si="0"/>
        <v>1</v>
      </c>
      <c r="AU15" s="3"/>
    </row>
    <row r="16" spans="1:47">
      <c r="B16" s="872">
        <f>'様式D-3_S06'!$AV$5</f>
        <v>6</v>
      </c>
      <c r="C16" s="873">
        <f>'様式D-3_S06'!$AW$5</f>
        <v>10.4</v>
      </c>
      <c r="D16" s="874">
        <f>'様式D-3_S06'!$AX$5</f>
        <v>0</v>
      </c>
      <c r="E16" s="875">
        <f>'様式D-3_S06'!$AY$5</f>
        <v>0</v>
      </c>
      <c r="F16" s="875">
        <f>'様式D-3_S06'!$AZ$5</f>
        <v>0</v>
      </c>
      <c r="G16" s="875">
        <f>'様式D-3_S06'!$BA$5</f>
        <v>0</v>
      </c>
      <c r="H16" s="875">
        <f>'様式D-3_S06'!$BB$5</f>
        <v>0</v>
      </c>
      <c r="I16" s="875">
        <f>'様式D-3_S06'!$BC$5</f>
        <v>0</v>
      </c>
      <c r="J16" s="875">
        <f>'様式D-3_S06'!$BD$5</f>
        <v>0</v>
      </c>
      <c r="K16" s="875">
        <f>'様式D-3_S06'!$BE$5</f>
        <v>0</v>
      </c>
      <c r="L16" s="875">
        <f>'様式D-3_S06'!$BF$5</f>
        <v>0</v>
      </c>
      <c r="M16" s="875">
        <f>'様式D-3_S06'!$BG$5</f>
        <v>0</v>
      </c>
      <c r="N16" s="875">
        <f>'様式D-3_S06'!$BH$5</f>
        <v>0</v>
      </c>
      <c r="O16" s="875">
        <f>'様式D-3_S06'!$BI$5</f>
        <v>0</v>
      </c>
      <c r="P16" s="875">
        <f>'様式D-3_S06'!$BJ$5</f>
        <v>0</v>
      </c>
      <c r="Q16" s="875">
        <f>'様式D-3_S06'!$BK$5</f>
        <v>0</v>
      </c>
      <c r="R16" s="886">
        <f>'様式D-3_S06'!$BL$5</f>
        <v>0</v>
      </c>
      <c r="S16" s="887">
        <f>'様式D-3_S06'!$BM$5</f>
        <v>0</v>
      </c>
      <c r="T16" s="875">
        <f>'様式D-3_S06'!$BN$5</f>
        <v>0</v>
      </c>
      <c r="U16" s="886">
        <f>'様式D-3_S06'!$BO$5</f>
        <v>0</v>
      </c>
      <c r="V16" s="887">
        <f>'様式D-3_S06'!$BP$5</f>
        <v>0</v>
      </c>
      <c r="W16" s="875">
        <f>'様式D-3_S06'!$BQ$5</f>
        <v>0</v>
      </c>
      <c r="X16" s="876">
        <f>'様式D-3_S06'!$BR$5</f>
        <v>0</v>
      </c>
      <c r="Y16" s="877" t="str">
        <f>'様式D-3_S06'!$BS$5</f>
        <v>Ⅰ</v>
      </c>
      <c r="Z16" s="878" t="str">
        <f>'様式D-3_S06'!$BT$5</f>
        <v>Ⅰ</v>
      </c>
      <c r="AA16" s="878" t="str">
        <f>'様式D-3_S06'!$BU$5</f>
        <v>Ⅰ</v>
      </c>
      <c r="AB16" s="877" t="str">
        <f>'様式D-3_S06'!$BV$5</f>
        <v>Ⅰ</v>
      </c>
      <c r="AC16" s="879" t="str">
        <f>'様式D-3_S06'!$BW$5</f>
        <v/>
      </c>
      <c r="AD16" s="880" t="str">
        <f>'様式D-3_S06'!$BX$5</f>
        <v/>
      </c>
      <c r="AE16" s="880" t="str">
        <f>'様式D-3_S06'!$BY$5</f>
        <v/>
      </c>
      <c r="AF16" s="881" t="str">
        <f>'様式D-3_S06'!$BZ$5</f>
        <v/>
      </c>
      <c r="AG16" s="885">
        <f>'様式D-3_S06'!$CA$5</f>
        <v>0</v>
      </c>
      <c r="AH16" s="882">
        <f>'様式D-3_S06'!$CB$5</f>
        <v>0</v>
      </c>
      <c r="AI16" s="882">
        <f>'様式D-3_S06'!$CC$5</f>
        <v>0</v>
      </c>
      <c r="AJ16" s="882">
        <f>'様式D-3_S06'!$CD$5</f>
        <v>0</v>
      </c>
      <c r="AK16" s="882">
        <f>'様式D-3_S06'!$CE$5</f>
        <v>0</v>
      </c>
      <c r="AL16" s="882">
        <f>'様式D-3_S06'!$CF$5</f>
        <v>0</v>
      </c>
      <c r="AM16" s="882">
        <f>'様式D-3_S06'!$CG$5</f>
        <v>0</v>
      </c>
      <c r="AN16" s="883">
        <f>'様式D-3_S06'!$CH$5</f>
        <v>0</v>
      </c>
      <c r="AO16" s="3"/>
      <c r="AP16" s="3"/>
      <c r="AQ16" s="3"/>
      <c r="AR16" s="3"/>
      <c r="AS16" s="3"/>
      <c r="AT16" s="884">
        <f t="shared" si="0"/>
        <v>1</v>
      </c>
      <c r="AU16" s="3"/>
    </row>
    <row r="17" spans="2:47">
      <c r="B17" s="872">
        <f>'様式D-3_S07'!$AV$5</f>
        <v>7</v>
      </c>
      <c r="C17" s="873">
        <f>'様式D-3_S07'!$AW$5</f>
        <v>10.4</v>
      </c>
      <c r="D17" s="874">
        <f>'様式D-3_S07'!$AX$5</f>
        <v>0</v>
      </c>
      <c r="E17" s="875">
        <f>'様式D-3_S07'!$AY$5</f>
        <v>0</v>
      </c>
      <c r="F17" s="875">
        <f>'様式D-3_S07'!$AZ$5</f>
        <v>0</v>
      </c>
      <c r="G17" s="875">
        <f>'様式D-3_S07'!$BA$5</f>
        <v>0</v>
      </c>
      <c r="H17" s="875">
        <f>'様式D-3_S07'!$BB$5</f>
        <v>0</v>
      </c>
      <c r="I17" s="875">
        <f>'様式D-3_S07'!$BC$5</f>
        <v>0</v>
      </c>
      <c r="J17" s="875">
        <f>'様式D-3_S07'!$BD$5</f>
        <v>0</v>
      </c>
      <c r="K17" s="875">
        <f>'様式D-3_S07'!$BE$5</f>
        <v>2</v>
      </c>
      <c r="L17" s="875">
        <f>'様式D-3_S07'!$BF$5</f>
        <v>0</v>
      </c>
      <c r="M17" s="875">
        <f>'様式D-3_S07'!$BG$5</f>
        <v>0</v>
      </c>
      <c r="N17" s="875">
        <f>'様式D-3_S07'!$BH$5</f>
        <v>0</v>
      </c>
      <c r="O17" s="875">
        <f>'様式D-3_S07'!$BI$5</f>
        <v>0</v>
      </c>
      <c r="P17" s="875">
        <f>'様式D-3_S07'!$BJ$5</f>
        <v>0</v>
      </c>
      <c r="Q17" s="875">
        <f>'様式D-3_S07'!$BK$5</f>
        <v>0</v>
      </c>
      <c r="R17" s="886">
        <f>'様式D-3_S07'!$BL$5</f>
        <v>0</v>
      </c>
      <c r="S17" s="887">
        <f>'様式D-3_S07'!$BM$5</f>
        <v>0</v>
      </c>
      <c r="T17" s="875">
        <f>'様式D-3_S07'!$BN$5</f>
        <v>0</v>
      </c>
      <c r="U17" s="886">
        <f>'様式D-3_S07'!$BO$5</f>
        <v>2</v>
      </c>
      <c r="V17" s="887">
        <f>'様式D-3_S07'!$BP$5</f>
        <v>0</v>
      </c>
      <c r="W17" s="875">
        <f>'様式D-3_S07'!$BQ$5</f>
        <v>0</v>
      </c>
      <c r="X17" s="876">
        <f>'様式D-3_S07'!$BR$5</f>
        <v>0</v>
      </c>
      <c r="Y17" s="877" t="str">
        <f>'様式D-3_S07'!$BS$5</f>
        <v>Ⅰ</v>
      </c>
      <c r="Z17" s="878" t="str">
        <f>'様式D-3_S07'!$BT$5</f>
        <v>Ⅱ</v>
      </c>
      <c r="AA17" s="878" t="str">
        <f>'様式D-3_S07'!$BU$5</f>
        <v>Ⅰ</v>
      </c>
      <c r="AB17" s="877" t="str">
        <f>'様式D-3_S07'!$BV$5</f>
        <v>Ⅱ</v>
      </c>
      <c r="AC17" s="879" t="str">
        <f>'様式D-3_S07'!$BW$5</f>
        <v/>
      </c>
      <c r="AD17" s="880" t="str">
        <f>'様式D-3_S07'!$BX$5</f>
        <v/>
      </c>
      <c r="AE17" s="880" t="str">
        <f>'様式D-3_S07'!$BY$5</f>
        <v/>
      </c>
      <c r="AF17" s="881" t="str">
        <f>'様式D-3_S07'!$BZ$5</f>
        <v/>
      </c>
      <c r="AG17" s="885">
        <f>'様式D-3_S07'!$CA$5</f>
        <v>0</v>
      </c>
      <c r="AH17" s="882">
        <f>'様式D-3_S07'!$CB$5</f>
        <v>0</v>
      </c>
      <c r="AI17" s="882">
        <f>'様式D-3_S07'!$CC$5</f>
        <v>0</v>
      </c>
      <c r="AJ17" s="882">
        <f>'様式D-3_S07'!$CD$5</f>
        <v>0.78</v>
      </c>
      <c r="AK17" s="882">
        <f>'様式D-3_S07'!$CE$5</f>
        <v>0</v>
      </c>
      <c r="AL17" s="882">
        <f>'様式D-3_S07'!$CF$5</f>
        <v>0</v>
      </c>
      <c r="AM17" s="882">
        <f>'様式D-3_S07'!$CG$5</f>
        <v>0</v>
      </c>
      <c r="AN17" s="883">
        <f>'様式D-3_S07'!$CH$5</f>
        <v>0</v>
      </c>
      <c r="AO17" s="3"/>
      <c r="AP17" s="3"/>
      <c r="AQ17" s="3"/>
      <c r="AR17" s="3"/>
      <c r="AS17" s="3"/>
      <c r="AT17" s="884">
        <f t="shared" si="0"/>
        <v>2</v>
      </c>
      <c r="AU17" s="3"/>
    </row>
    <row r="18" spans="2:47">
      <c r="B18" s="872">
        <f>'様式D-3_S08'!$AV$5</f>
        <v>8</v>
      </c>
      <c r="C18" s="873">
        <f>'様式D-3_S08'!$AW$5</f>
        <v>10.4</v>
      </c>
      <c r="D18" s="874">
        <f>'様式D-3_S08'!$AX$5</f>
        <v>0</v>
      </c>
      <c r="E18" s="875">
        <f>'様式D-3_S08'!$AY$5</f>
        <v>0</v>
      </c>
      <c r="F18" s="875">
        <f>'様式D-3_S08'!$AZ$5</f>
        <v>0</v>
      </c>
      <c r="G18" s="875">
        <f>'様式D-3_S08'!$BA$5</f>
        <v>1</v>
      </c>
      <c r="H18" s="875">
        <f>'様式D-3_S08'!$BB$5</f>
        <v>0</v>
      </c>
      <c r="I18" s="875">
        <f>'様式D-3_S08'!$BC$5</f>
        <v>0</v>
      </c>
      <c r="J18" s="875">
        <f>'様式D-3_S08'!$BD$5</f>
        <v>0</v>
      </c>
      <c r="K18" s="875">
        <f>'様式D-3_S08'!$BE$5</f>
        <v>0</v>
      </c>
      <c r="L18" s="875">
        <f>'様式D-3_S08'!$BF$5</f>
        <v>0</v>
      </c>
      <c r="M18" s="875">
        <f>'様式D-3_S08'!$BG$5</f>
        <v>0</v>
      </c>
      <c r="N18" s="875">
        <f>'様式D-3_S08'!$BH$5</f>
        <v>0</v>
      </c>
      <c r="O18" s="875">
        <f>'様式D-3_S08'!$BI$5</f>
        <v>0</v>
      </c>
      <c r="P18" s="875">
        <f>'様式D-3_S08'!$BJ$5</f>
        <v>0</v>
      </c>
      <c r="Q18" s="875">
        <f>'様式D-3_S08'!$BK$5</f>
        <v>0</v>
      </c>
      <c r="R18" s="886">
        <f>'様式D-3_S08'!$BL$5</f>
        <v>1</v>
      </c>
      <c r="S18" s="887">
        <f>'様式D-3_S08'!$BM$5</f>
        <v>0</v>
      </c>
      <c r="T18" s="875">
        <f>'様式D-3_S08'!$BN$5</f>
        <v>0</v>
      </c>
      <c r="U18" s="886">
        <f>'様式D-3_S08'!$BO$5</f>
        <v>0</v>
      </c>
      <c r="V18" s="887">
        <f>'様式D-3_S08'!$BP$5</f>
        <v>0</v>
      </c>
      <c r="W18" s="875">
        <f>'様式D-3_S08'!$BQ$5</f>
        <v>0</v>
      </c>
      <c r="X18" s="876">
        <f>'様式D-3_S08'!$BR$5</f>
        <v>0</v>
      </c>
      <c r="Y18" s="877" t="str">
        <f>'様式D-3_S08'!$BS$5</f>
        <v>Ⅱ</v>
      </c>
      <c r="Z18" s="878" t="str">
        <f>'様式D-3_S08'!$BT$5</f>
        <v>Ⅰ</v>
      </c>
      <c r="AA18" s="878" t="str">
        <f>'様式D-3_S08'!$BU$5</f>
        <v>Ⅰ</v>
      </c>
      <c r="AB18" s="877" t="str">
        <f>'様式D-3_S08'!$BV$5</f>
        <v>Ⅱ</v>
      </c>
      <c r="AC18" s="879" t="str">
        <f>'様式D-3_S08'!$BW$5</f>
        <v/>
      </c>
      <c r="AD18" s="880" t="str">
        <f>'様式D-3_S08'!$BX$5</f>
        <v/>
      </c>
      <c r="AE18" s="880" t="str">
        <f>'様式D-3_S08'!$BY$5</f>
        <v/>
      </c>
      <c r="AF18" s="881">
        <f>'様式D-3_S08'!$BZ$5</f>
        <v>10.4</v>
      </c>
      <c r="AG18" s="885">
        <f>'様式D-3_S08'!$CA$5</f>
        <v>0</v>
      </c>
      <c r="AH18" s="882">
        <f>'様式D-3_S08'!$CB$5</f>
        <v>0</v>
      </c>
      <c r="AI18" s="882">
        <f>'様式D-3_S08'!$CC$5</f>
        <v>0</v>
      </c>
      <c r="AJ18" s="882">
        <f>'様式D-3_S08'!$CD$5</f>
        <v>0</v>
      </c>
      <c r="AK18" s="882">
        <f>'様式D-3_S08'!$CE$5</f>
        <v>0</v>
      </c>
      <c r="AL18" s="882">
        <f>'様式D-3_S08'!$CF$5</f>
        <v>0</v>
      </c>
      <c r="AM18" s="882">
        <f>'様式D-3_S08'!$CG$5</f>
        <v>0</v>
      </c>
      <c r="AN18" s="883">
        <f>'様式D-3_S08'!$CH$5</f>
        <v>0</v>
      </c>
      <c r="AO18" s="3"/>
      <c r="AP18" s="3"/>
      <c r="AQ18" s="3"/>
      <c r="AR18" s="3"/>
      <c r="AS18" s="3"/>
      <c r="AT18" s="884">
        <f t="shared" si="0"/>
        <v>2</v>
      </c>
      <c r="AU18" s="3"/>
    </row>
    <row r="19" spans="2:47">
      <c r="B19" s="872">
        <f>'様式D-3_S09'!$AV$5</f>
        <v>9</v>
      </c>
      <c r="C19" s="873">
        <f>'様式D-3_S09'!$AW$5</f>
        <v>10.4</v>
      </c>
      <c r="D19" s="874">
        <f>'様式D-3_S09'!$AX$5</f>
        <v>0</v>
      </c>
      <c r="E19" s="875">
        <f>'様式D-3_S09'!$AY$5</f>
        <v>0</v>
      </c>
      <c r="F19" s="875">
        <f>'様式D-3_S09'!$AZ$5</f>
        <v>0</v>
      </c>
      <c r="G19" s="875">
        <f>'様式D-3_S09'!$BA$5</f>
        <v>0</v>
      </c>
      <c r="H19" s="875">
        <f>'様式D-3_S09'!$BB$5</f>
        <v>0</v>
      </c>
      <c r="I19" s="875">
        <f>'様式D-3_S09'!$BC$5</f>
        <v>0</v>
      </c>
      <c r="J19" s="875">
        <f>'様式D-3_S09'!$BD$5</f>
        <v>0</v>
      </c>
      <c r="K19" s="875">
        <f>'様式D-3_S09'!$BE$5</f>
        <v>0</v>
      </c>
      <c r="L19" s="875">
        <f>'様式D-3_S09'!$BF$5</f>
        <v>0</v>
      </c>
      <c r="M19" s="875">
        <f>'様式D-3_S09'!$BG$5</f>
        <v>0</v>
      </c>
      <c r="N19" s="875">
        <f>'様式D-3_S09'!$BH$5</f>
        <v>0</v>
      </c>
      <c r="O19" s="875">
        <f>'様式D-3_S09'!$BI$5</f>
        <v>0</v>
      </c>
      <c r="P19" s="875">
        <f>'様式D-3_S09'!$BJ$5</f>
        <v>0</v>
      </c>
      <c r="Q19" s="875">
        <f>'様式D-3_S09'!$BK$5</f>
        <v>0</v>
      </c>
      <c r="R19" s="886">
        <f>'様式D-3_S09'!$BL$5</f>
        <v>0</v>
      </c>
      <c r="S19" s="887">
        <f>'様式D-3_S09'!$BM$5</f>
        <v>0</v>
      </c>
      <c r="T19" s="875">
        <f>'様式D-3_S09'!$BN$5</f>
        <v>0</v>
      </c>
      <c r="U19" s="886">
        <f>'様式D-3_S09'!$BO$5</f>
        <v>0</v>
      </c>
      <c r="V19" s="887">
        <f>'様式D-3_S09'!$BP$5</f>
        <v>0</v>
      </c>
      <c r="W19" s="875">
        <f>'様式D-3_S09'!$BQ$5</f>
        <v>0</v>
      </c>
      <c r="X19" s="876">
        <f>'様式D-3_S09'!$BR$5</f>
        <v>0</v>
      </c>
      <c r="Y19" s="877" t="str">
        <f>'様式D-3_S09'!$BS$5</f>
        <v>Ⅰ</v>
      </c>
      <c r="Z19" s="878" t="str">
        <f>'様式D-3_S09'!$BT$5</f>
        <v>Ⅰ</v>
      </c>
      <c r="AA19" s="878" t="str">
        <f>'様式D-3_S09'!$BU$5</f>
        <v>Ⅰ</v>
      </c>
      <c r="AB19" s="877" t="str">
        <f>'様式D-3_S09'!$BV$5</f>
        <v>Ⅰ</v>
      </c>
      <c r="AC19" s="879" t="str">
        <f>'様式D-3_S09'!$BW$5</f>
        <v/>
      </c>
      <c r="AD19" s="880" t="str">
        <f>'様式D-3_S09'!$BX$5</f>
        <v/>
      </c>
      <c r="AE19" s="880" t="str">
        <f>'様式D-3_S09'!$BY$5</f>
        <v/>
      </c>
      <c r="AF19" s="881" t="str">
        <f>'様式D-3_S09'!$BZ$5</f>
        <v/>
      </c>
      <c r="AG19" s="885">
        <f>'様式D-3_S09'!$CA$5</f>
        <v>0</v>
      </c>
      <c r="AH19" s="882">
        <f>'様式D-3_S09'!$CB$5</f>
        <v>0</v>
      </c>
      <c r="AI19" s="882">
        <f>'様式D-3_S09'!$CC$5</f>
        <v>0</v>
      </c>
      <c r="AJ19" s="882">
        <f>'様式D-3_S09'!$CD$5</f>
        <v>0</v>
      </c>
      <c r="AK19" s="882">
        <f>'様式D-3_S09'!$CE$5</f>
        <v>0</v>
      </c>
      <c r="AL19" s="882">
        <f>'様式D-3_S09'!$CF$5</f>
        <v>0</v>
      </c>
      <c r="AM19" s="882">
        <f>'様式D-3_S09'!$CG$5</f>
        <v>0</v>
      </c>
      <c r="AN19" s="883">
        <f>'様式D-3_S09'!$CH$5</f>
        <v>0</v>
      </c>
      <c r="AO19" s="3"/>
      <c r="AP19" s="3"/>
      <c r="AQ19" s="3"/>
      <c r="AR19" s="3"/>
      <c r="AS19" s="3"/>
      <c r="AT19" s="884">
        <f t="shared" si="0"/>
        <v>1</v>
      </c>
      <c r="AU19" s="3"/>
    </row>
    <row r="20" spans="2:47">
      <c r="B20" s="872">
        <f>'様式D-3_S10'!$AV$5</f>
        <v>10</v>
      </c>
      <c r="C20" s="873">
        <f>'様式D-3_S10'!$AW$5</f>
        <v>10.4</v>
      </c>
      <c r="D20" s="874">
        <f>'様式D-3_S10'!$AX$5</f>
        <v>0</v>
      </c>
      <c r="E20" s="875">
        <f>'様式D-3_S10'!$AY$5</f>
        <v>0</v>
      </c>
      <c r="F20" s="875">
        <f>'様式D-3_S10'!$AZ$5</f>
        <v>0</v>
      </c>
      <c r="G20" s="886">
        <f>'様式D-3_S10'!$BA$5</f>
        <v>0</v>
      </c>
      <c r="H20" s="887">
        <f>'様式D-3_S10'!$BB$5</f>
        <v>0</v>
      </c>
      <c r="I20" s="875">
        <f>'様式D-3_S10'!$BC$5</f>
        <v>0</v>
      </c>
      <c r="J20" s="875">
        <f>'様式D-3_S10'!$BD$5</f>
        <v>0</v>
      </c>
      <c r="K20" s="886">
        <f>'様式D-3_S10'!$BE$5</f>
        <v>2</v>
      </c>
      <c r="L20" s="887">
        <f>'様式D-3_S10'!$BF$5</f>
        <v>0</v>
      </c>
      <c r="M20" s="875">
        <f>'様式D-3_S10'!$BG$5</f>
        <v>0</v>
      </c>
      <c r="N20" s="875">
        <f>'様式D-3_S10'!$BH$5</f>
        <v>0</v>
      </c>
      <c r="O20" s="886">
        <f>'様式D-3_S10'!$BI$5</f>
        <v>0</v>
      </c>
      <c r="P20" s="887">
        <f>'様式D-3_S10'!$BJ$5</f>
        <v>0</v>
      </c>
      <c r="Q20" s="875">
        <f>'様式D-3_S10'!$BK$5</f>
        <v>0</v>
      </c>
      <c r="R20" s="886">
        <f>'様式D-3_S10'!$BL$5</f>
        <v>0</v>
      </c>
      <c r="S20" s="887">
        <f>'様式D-3_S10'!$BM$5</f>
        <v>0</v>
      </c>
      <c r="T20" s="875">
        <f>'様式D-3_S10'!$BN$5</f>
        <v>0</v>
      </c>
      <c r="U20" s="886">
        <f>'様式D-3_S10'!$BO$5</f>
        <v>2</v>
      </c>
      <c r="V20" s="887">
        <f>'様式D-3_S10'!$BP$5</f>
        <v>0</v>
      </c>
      <c r="W20" s="875">
        <f>'様式D-3_S10'!$BQ$5</f>
        <v>0</v>
      </c>
      <c r="X20" s="876">
        <f>'様式D-3_S10'!$BR$5</f>
        <v>0</v>
      </c>
      <c r="Y20" s="877" t="str">
        <f>'様式D-3_S10'!$BS$5</f>
        <v>Ⅰ</v>
      </c>
      <c r="Z20" s="878" t="str">
        <f>'様式D-3_S10'!$BT$5</f>
        <v>Ⅱ</v>
      </c>
      <c r="AA20" s="878" t="str">
        <f>'様式D-3_S10'!$BU$5</f>
        <v>Ⅰ</v>
      </c>
      <c r="AB20" s="877" t="str">
        <f>'様式D-3_S10'!$BV$5</f>
        <v>Ⅱ</v>
      </c>
      <c r="AC20" s="879" t="str">
        <f>'様式D-3_S10'!$BW$5</f>
        <v/>
      </c>
      <c r="AD20" s="880" t="str">
        <f>'様式D-3_S10'!$BX$5</f>
        <v/>
      </c>
      <c r="AE20" s="880" t="str">
        <f>'様式D-3_S10'!$BY$5</f>
        <v/>
      </c>
      <c r="AF20" s="881" t="str">
        <f>'様式D-3_S10'!$BZ$5</f>
        <v/>
      </c>
      <c r="AG20" s="885">
        <f>'様式D-3_S10'!$CA$5</f>
        <v>0</v>
      </c>
      <c r="AH20" s="882">
        <f>'様式D-3_S10'!$CB$5</f>
        <v>0</v>
      </c>
      <c r="AI20" s="882">
        <f>'様式D-3_S10'!$CC$5</f>
        <v>0</v>
      </c>
      <c r="AJ20" s="882">
        <f>'様式D-3_S10'!$CD$5</f>
        <v>0.02</v>
      </c>
      <c r="AK20" s="882">
        <f>'様式D-3_S10'!$CE$5</f>
        <v>0</v>
      </c>
      <c r="AL20" s="882">
        <f>'様式D-3_S10'!$CF$5</f>
        <v>0</v>
      </c>
      <c r="AM20" s="882">
        <f>'様式D-3_S10'!$CG$5</f>
        <v>0</v>
      </c>
      <c r="AN20" s="883">
        <f>'様式D-3_S10'!$CH$5</f>
        <v>0</v>
      </c>
      <c r="AO20" s="3"/>
      <c r="AP20" s="3"/>
      <c r="AQ20" s="3"/>
      <c r="AR20" s="3"/>
      <c r="AS20" s="3"/>
      <c r="AT20" s="884">
        <f t="shared" si="0"/>
        <v>2</v>
      </c>
      <c r="AU20" s="3"/>
    </row>
    <row r="21" spans="2:47">
      <c r="B21" s="872">
        <f>'様式D-3_S11'!$AV$5</f>
        <v>11</v>
      </c>
      <c r="C21" s="873">
        <f>'様式D-3_S11'!$AW$5</f>
        <v>10.4</v>
      </c>
      <c r="D21" s="874">
        <f>'様式D-3_S11'!$AX$5</f>
        <v>0</v>
      </c>
      <c r="E21" s="875">
        <f>'様式D-3_S11'!$AY$5</f>
        <v>0</v>
      </c>
      <c r="F21" s="875">
        <f>'様式D-3_S11'!$AZ$5</f>
        <v>0</v>
      </c>
      <c r="G21" s="886">
        <f>'様式D-3_S11'!$BA$5</f>
        <v>0</v>
      </c>
      <c r="H21" s="887">
        <f>'様式D-3_S11'!$BB$5</f>
        <v>0</v>
      </c>
      <c r="I21" s="875">
        <f>'様式D-3_S11'!$BC$5</f>
        <v>0</v>
      </c>
      <c r="J21" s="875">
        <f>'様式D-3_S11'!$BD$5</f>
        <v>0</v>
      </c>
      <c r="K21" s="886">
        <f>'様式D-3_S11'!$BE$5</f>
        <v>0</v>
      </c>
      <c r="L21" s="887">
        <f>'様式D-3_S11'!$BF$5</f>
        <v>0</v>
      </c>
      <c r="M21" s="875">
        <f>'様式D-3_S11'!$BG$5</f>
        <v>0</v>
      </c>
      <c r="N21" s="875">
        <f>'様式D-3_S11'!$BH$5</f>
        <v>0</v>
      </c>
      <c r="O21" s="886">
        <f>'様式D-3_S11'!$BI$5</f>
        <v>0</v>
      </c>
      <c r="P21" s="887">
        <f>'様式D-3_S11'!$BJ$5</f>
        <v>0</v>
      </c>
      <c r="Q21" s="875">
        <f>'様式D-3_S11'!$BK$5</f>
        <v>0</v>
      </c>
      <c r="R21" s="886">
        <f>'様式D-3_S11'!$BL$5</f>
        <v>0</v>
      </c>
      <c r="S21" s="887">
        <f>'様式D-3_S11'!$BM$5</f>
        <v>0</v>
      </c>
      <c r="T21" s="875">
        <f>'様式D-3_S11'!$BN$5</f>
        <v>0</v>
      </c>
      <c r="U21" s="886">
        <f>'様式D-3_S11'!$BO$5</f>
        <v>0</v>
      </c>
      <c r="V21" s="887">
        <f>'様式D-3_S11'!$BP$5</f>
        <v>0</v>
      </c>
      <c r="W21" s="875">
        <f>'様式D-3_S11'!$BQ$5</f>
        <v>0</v>
      </c>
      <c r="X21" s="876">
        <f>'様式D-3_S11'!$BR$5</f>
        <v>0</v>
      </c>
      <c r="Y21" s="877" t="str">
        <f>'様式D-3_S11'!$BS$5</f>
        <v>Ⅰ</v>
      </c>
      <c r="Z21" s="878" t="str">
        <f>'様式D-3_S11'!$BT$5</f>
        <v>Ⅰ</v>
      </c>
      <c r="AA21" s="878" t="str">
        <f>'様式D-3_S11'!$BU$5</f>
        <v>Ⅰ</v>
      </c>
      <c r="AB21" s="877" t="str">
        <f>'様式D-3_S11'!$BV$5</f>
        <v>Ⅰ</v>
      </c>
      <c r="AC21" s="879" t="str">
        <f>'様式D-3_S11'!$BW$5</f>
        <v/>
      </c>
      <c r="AD21" s="880" t="str">
        <f>'様式D-3_S11'!$BX$5</f>
        <v/>
      </c>
      <c r="AE21" s="880" t="str">
        <f>'様式D-3_S11'!$BY$5</f>
        <v/>
      </c>
      <c r="AF21" s="881" t="str">
        <f>'様式D-3_S11'!$BZ$5</f>
        <v/>
      </c>
      <c r="AG21" s="885">
        <f>'様式D-3_S11'!$CA$5</f>
        <v>0</v>
      </c>
      <c r="AH21" s="882">
        <f>'様式D-3_S11'!$CB$5</f>
        <v>0</v>
      </c>
      <c r="AI21" s="882">
        <f>'様式D-3_S11'!$CC$5</f>
        <v>0</v>
      </c>
      <c r="AJ21" s="882">
        <f>'様式D-3_S11'!$CD$5</f>
        <v>0</v>
      </c>
      <c r="AK21" s="882">
        <f>'様式D-3_S11'!$CE$5</f>
        <v>0</v>
      </c>
      <c r="AL21" s="882">
        <f>'様式D-3_S11'!$CF$5</f>
        <v>0</v>
      </c>
      <c r="AM21" s="882">
        <f>'様式D-3_S11'!$CG$5</f>
        <v>0</v>
      </c>
      <c r="AN21" s="883">
        <f>'様式D-3_S11'!$CH$5</f>
        <v>0</v>
      </c>
      <c r="AO21" s="3"/>
      <c r="AP21" s="3"/>
      <c r="AQ21" s="3"/>
      <c r="AR21" s="3"/>
      <c r="AS21" s="3"/>
      <c r="AT21" s="884">
        <f t="shared" si="0"/>
        <v>1</v>
      </c>
      <c r="AU21" s="3"/>
    </row>
    <row r="22" spans="2:47">
      <c r="B22" s="872">
        <f>'様式D-3_S12'!$AV$5</f>
        <v>12</v>
      </c>
      <c r="C22" s="873">
        <f>'様式D-3_S12'!$AW$5</f>
        <v>10.4</v>
      </c>
      <c r="D22" s="874">
        <f>'様式D-3_S12'!$AX$5</f>
        <v>0</v>
      </c>
      <c r="E22" s="875">
        <f>'様式D-3_S12'!$AY$5</f>
        <v>0</v>
      </c>
      <c r="F22" s="875">
        <f>'様式D-3_S12'!$AZ$5</f>
        <v>0</v>
      </c>
      <c r="G22" s="886">
        <f>'様式D-3_S12'!$BA$5</f>
        <v>0</v>
      </c>
      <c r="H22" s="887">
        <f>'様式D-3_S12'!$BB$5</f>
        <v>0</v>
      </c>
      <c r="I22" s="875">
        <f>'様式D-3_S12'!$BC$5</f>
        <v>0</v>
      </c>
      <c r="J22" s="875">
        <f>'様式D-3_S12'!$BD$5</f>
        <v>0</v>
      </c>
      <c r="K22" s="886">
        <f>'様式D-3_S12'!$BE$5</f>
        <v>0</v>
      </c>
      <c r="L22" s="887">
        <f>'様式D-3_S12'!$BF$5</f>
        <v>0</v>
      </c>
      <c r="M22" s="875">
        <f>'様式D-3_S12'!$BG$5</f>
        <v>0</v>
      </c>
      <c r="N22" s="875">
        <f>'様式D-3_S12'!$BH$5</f>
        <v>0</v>
      </c>
      <c r="O22" s="886">
        <f>'様式D-3_S12'!$BI$5</f>
        <v>0</v>
      </c>
      <c r="P22" s="887">
        <f>'様式D-3_S12'!$BJ$5</f>
        <v>0</v>
      </c>
      <c r="Q22" s="875">
        <f>'様式D-3_S12'!$BK$5</f>
        <v>0</v>
      </c>
      <c r="R22" s="886">
        <f>'様式D-3_S12'!$BL$5</f>
        <v>0</v>
      </c>
      <c r="S22" s="887">
        <f>'様式D-3_S12'!$BM$5</f>
        <v>0</v>
      </c>
      <c r="T22" s="875">
        <f>'様式D-3_S12'!$BN$5</f>
        <v>0</v>
      </c>
      <c r="U22" s="886">
        <f>'様式D-3_S12'!$BO$5</f>
        <v>0</v>
      </c>
      <c r="V22" s="887">
        <f>'様式D-3_S12'!$BP$5</f>
        <v>0</v>
      </c>
      <c r="W22" s="875">
        <f>'様式D-3_S12'!$BQ$5</f>
        <v>0</v>
      </c>
      <c r="X22" s="876">
        <f>'様式D-3_S12'!$BR$5</f>
        <v>0</v>
      </c>
      <c r="Y22" s="877" t="str">
        <f>'様式D-3_S12'!$BS$5</f>
        <v>Ⅰ</v>
      </c>
      <c r="Z22" s="878" t="str">
        <f>'様式D-3_S12'!$BT$5</f>
        <v>Ⅰ</v>
      </c>
      <c r="AA22" s="878" t="str">
        <f>'様式D-3_S12'!$BU$5</f>
        <v>Ⅰ</v>
      </c>
      <c r="AB22" s="877" t="str">
        <f>'様式D-3_S12'!$BV$5</f>
        <v>Ⅰ</v>
      </c>
      <c r="AC22" s="879" t="str">
        <f>'様式D-3_S12'!$BW$5</f>
        <v/>
      </c>
      <c r="AD22" s="880" t="str">
        <f>'様式D-3_S12'!$BX$5</f>
        <v/>
      </c>
      <c r="AE22" s="880" t="str">
        <f>'様式D-3_S12'!$BY$5</f>
        <v/>
      </c>
      <c r="AF22" s="881" t="str">
        <f>'様式D-3_S12'!$BZ$5</f>
        <v/>
      </c>
      <c r="AG22" s="885">
        <f>'様式D-3_S12'!$CA$5</f>
        <v>0</v>
      </c>
      <c r="AH22" s="882">
        <f>'様式D-3_S12'!$CB$5</f>
        <v>0</v>
      </c>
      <c r="AI22" s="882">
        <f>'様式D-3_S12'!$CC$5</f>
        <v>0</v>
      </c>
      <c r="AJ22" s="882">
        <f>'様式D-3_S12'!$CD$5</f>
        <v>0</v>
      </c>
      <c r="AK22" s="882">
        <f>'様式D-3_S12'!$CE$5</f>
        <v>0</v>
      </c>
      <c r="AL22" s="882">
        <f>'様式D-3_S12'!$CF$5</f>
        <v>0</v>
      </c>
      <c r="AM22" s="882">
        <f>'様式D-3_S12'!$CG$5</f>
        <v>0</v>
      </c>
      <c r="AN22" s="883">
        <f>'様式D-3_S12'!$CH$5</f>
        <v>0</v>
      </c>
      <c r="AO22" s="3"/>
      <c r="AP22" s="3"/>
      <c r="AQ22" s="3"/>
      <c r="AR22" s="3"/>
      <c r="AS22" s="3"/>
      <c r="AT22" s="884">
        <f t="shared" si="0"/>
        <v>1</v>
      </c>
      <c r="AU22" s="3"/>
    </row>
    <row r="23" spans="2:47">
      <c r="B23" s="872">
        <f>'様式D-3_S13'!$AV$5</f>
        <v>13</v>
      </c>
      <c r="C23" s="873">
        <f>'様式D-3_S13'!$AW$5</f>
        <v>10.4</v>
      </c>
      <c r="D23" s="874">
        <f>'様式D-3_S13'!$AX$5</f>
        <v>0</v>
      </c>
      <c r="E23" s="875">
        <f>'様式D-3_S13'!$AY$5</f>
        <v>0</v>
      </c>
      <c r="F23" s="875">
        <f>'様式D-3_S13'!$AZ$5</f>
        <v>0</v>
      </c>
      <c r="G23" s="886">
        <f>'様式D-3_S13'!$BA$5</f>
        <v>0</v>
      </c>
      <c r="H23" s="887">
        <f>'様式D-3_S13'!$BB$5</f>
        <v>0</v>
      </c>
      <c r="I23" s="875">
        <f>'様式D-3_S13'!$BC$5</f>
        <v>0</v>
      </c>
      <c r="J23" s="875">
        <f>'様式D-3_S13'!$BD$5</f>
        <v>0</v>
      </c>
      <c r="K23" s="886">
        <f>'様式D-3_S13'!$BE$5</f>
        <v>0</v>
      </c>
      <c r="L23" s="887">
        <f>'様式D-3_S13'!$BF$5</f>
        <v>0</v>
      </c>
      <c r="M23" s="875">
        <f>'様式D-3_S13'!$BG$5</f>
        <v>0</v>
      </c>
      <c r="N23" s="875">
        <f>'様式D-3_S13'!$BH$5</f>
        <v>0</v>
      </c>
      <c r="O23" s="886">
        <f>'様式D-3_S13'!$BI$5</f>
        <v>0</v>
      </c>
      <c r="P23" s="887">
        <f>'様式D-3_S13'!$BJ$5</f>
        <v>0</v>
      </c>
      <c r="Q23" s="875">
        <f>'様式D-3_S13'!$BK$5</f>
        <v>0</v>
      </c>
      <c r="R23" s="886">
        <f>'様式D-3_S13'!$BL$5</f>
        <v>0</v>
      </c>
      <c r="S23" s="887">
        <f>'様式D-3_S13'!$BM$5</f>
        <v>0</v>
      </c>
      <c r="T23" s="875">
        <f>'様式D-3_S13'!$BN$5</f>
        <v>0</v>
      </c>
      <c r="U23" s="886">
        <f>'様式D-3_S13'!$BO$5</f>
        <v>0</v>
      </c>
      <c r="V23" s="887">
        <f>'様式D-3_S13'!$BP$5</f>
        <v>0</v>
      </c>
      <c r="W23" s="875">
        <f>'様式D-3_S13'!$BQ$5</f>
        <v>0</v>
      </c>
      <c r="X23" s="876">
        <f>'様式D-3_S13'!$BR$5</f>
        <v>0</v>
      </c>
      <c r="Y23" s="877" t="str">
        <f>'様式D-3_S13'!$BS$5</f>
        <v>Ⅰ</v>
      </c>
      <c r="Z23" s="878" t="str">
        <f>'様式D-3_S13'!$BT$5</f>
        <v>Ⅰ</v>
      </c>
      <c r="AA23" s="878" t="str">
        <f>'様式D-3_S13'!$BU$5</f>
        <v>Ⅰ</v>
      </c>
      <c r="AB23" s="877" t="str">
        <f>'様式D-3_S13'!$BV$5</f>
        <v>Ⅰ</v>
      </c>
      <c r="AC23" s="879" t="str">
        <f>'様式D-3_S13'!$BW$5</f>
        <v/>
      </c>
      <c r="AD23" s="880" t="str">
        <f>'様式D-3_S13'!$BX$5</f>
        <v/>
      </c>
      <c r="AE23" s="880" t="str">
        <f>'様式D-3_S13'!$BY$5</f>
        <v/>
      </c>
      <c r="AF23" s="881" t="str">
        <f>'様式D-3_S13'!$BZ$5</f>
        <v/>
      </c>
      <c r="AG23" s="885">
        <f>'様式D-3_S13'!$CA$5</f>
        <v>0</v>
      </c>
      <c r="AH23" s="882">
        <f>'様式D-3_S13'!$CB$5</f>
        <v>0</v>
      </c>
      <c r="AI23" s="882">
        <f>'様式D-3_S13'!$CC$5</f>
        <v>0</v>
      </c>
      <c r="AJ23" s="882">
        <f>'様式D-3_S13'!$CD$5</f>
        <v>0</v>
      </c>
      <c r="AK23" s="882">
        <f>'様式D-3_S13'!$CE$5</f>
        <v>0</v>
      </c>
      <c r="AL23" s="882">
        <f>'様式D-3_S13'!$CF$5</f>
        <v>0</v>
      </c>
      <c r="AM23" s="882">
        <f>'様式D-3_S13'!$CG$5</f>
        <v>0</v>
      </c>
      <c r="AN23" s="883">
        <f>'様式D-3_S13'!$CH$5</f>
        <v>0</v>
      </c>
      <c r="AO23" s="3"/>
      <c r="AP23" s="3"/>
      <c r="AQ23" s="3"/>
      <c r="AR23" s="3"/>
      <c r="AS23" s="3"/>
      <c r="AT23" s="884">
        <f t="shared" si="0"/>
        <v>1</v>
      </c>
      <c r="AU23" s="3"/>
    </row>
    <row r="24" spans="2:47">
      <c r="B24" s="872">
        <f>'様式D-3_S14'!$AV$5</f>
        <v>14</v>
      </c>
      <c r="C24" s="873">
        <f>'様式D-3_S14'!$AW$5</f>
        <v>10.4</v>
      </c>
      <c r="D24" s="874">
        <f>'様式D-3_S14'!$AX$5</f>
        <v>0</v>
      </c>
      <c r="E24" s="875">
        <f>'様式D-3_S14'!$AY$5</f>
        <v>0</v>
      </c>
      <c r="F24" s="875">
        <f>'様式D-3_S14'!$AZ$5</f>
        <v>0</v>
      </c>
      <c r="G24" s="886">
        <f>'様式D-3_S14'!$BA$5</f>
        <v>1</v>
      </c>
      <c r="H24" s="887">
        <f>'様式D-3_S14'!$BB$5</f>
        <v>0</v>
      </c>
      <c r="I24" s="875">
        <f>'様式D-3_S14'!$BC$5</f>
        <v>0</v>
      </c>
      <c r="J24" s="875">
        <f>'様式D-3_S14'!$BD$5</f>
        <v>0</v>
      </c>
      <c r="K24" s="886">
        <f>'様式D-3_S14'!$BE$5</f>
        <v>0</v>
      </c>
      <c r="L24" s="887">
        <f>'様式D-3_S14'!$BF$5</f>
        <v>0</v>
      </c>
      <c r="M24" s="875">
        <f>'様式D-3_S14'!$BG$5</f>
        <v>0</v>
      </c>
      <c r="N24" s="875">
        <f>'様式D-3_S14'!$BH$5</f>
        <v>0</v>
      </c>
      <c r="O24" s="886">
        <f>'様式D-3_S14'!$BI$5</f>
        <v>0</v>
      </c>
      <c r="P24" s="887">
        <f>'様式D-3_S14'!$BJ$5</f>
        <v>0</v>
      </c>
      <c r="Q24" s="875">
        <f>'様式D-3_S14'!$BK$5</f>
        <v>0</v>
      </c>
      <c r="R24" s="886">
        <f>'様式D-3_S14'!$BL$5</f>
        <v>1</v>
      </c>
      <c r="S24" s="887">
        <f>'様式D-3_S14'!$BM$5</f>
        <v>0</v>
      </c>
      <c r="T24" s="875">
        <f>'様式D-3_S14'!$BN$5</f>
        <v>0</v>
      </c>
      <c r="U24" s="886">
        <f>'様式D-3_S14'!$BO$5</f>
        <v>0</v>
      </c>
      <c r="V24" s="887">
        <f>'様式D-3_S14'!$BP$5</f>
        <v>0</v>
      </c>
      <c r="W24" s="875">
        <f>'様式D-3_S14'!$BQ$5</f>
        <v>0</v>
      </c>
      <c r="X24" s="876">
        <f>'様式D-3_S14'!$BR$5</f>
        <v>0</v>
      </c>
      <c r="Y24" s="877" t="str">
        <f>'様式D-3_S14'!$BS$5</f>
        <v>Ⅱ</v>
      </c>
      <c r="Z24" s="878" t="str">
        <f>'様式D-3_S14'!$BT$5</f>
        <v>Ⅰ</v>
      </c>
      <c r="AA24" s="878" t="str">
        <f>'様式D-3_S14'!$BU$5</f>
        <v>Ⅰ</v>
      </c>
      <c r="AB24" s="877" t="str">
        <f>'様式D-3_S14'!$BV$5</f>
        <v>Ⅱ</v>
      </c>
      <c r="AC24" s="879" t="str">
        <f>'様式D-3_S14'!$BW$5</f>
        <v/>
      </c>
      <c r="AD24" s="880" t="str">
        <f>'様式D-3_S14'!$BX$5</f>
        <v/>
      </c>
      <c r="AE24" s="880" t="str">
        <f>'様式D-3_S14'!$BY$5</f>
        <v/>
      </c>
      <c r="AF24" s="881">
        <f>'様式D-3_S14'!$BZ$5</f>
        <v>10.4</v>
      </c>
      <c r="AG24" s="885">
        <f>'様式D-3_S14'!$CA$5</f>
        <v>0</v>
      </c>
      <c r="AH24" s="882">
        <f>'様式D-3_S14'!$CB$5</f>
        <v>0</v>
      </c>
      <c r="AI24" s="882">
        <f>'様式D-3_S14'!$CC$5</f>
        <v>0</v>
      </c>
      <c r="AJ24" s="882">
        <f>'様式D-3_S14'!$CD$5</f>
        <v>0</v>
      </c>
      <c r="AK24" s="882">
        <f>'様式D-3_S14'!$CE$5</f>
        <v>0</v>
      </c>
      <c r="AL24" s="882">
        <f>'様式D-3_S14'!$CF$5</f>
        <v>0</v>
      </c>
      <c r="AM24" s="882">
        <f>'様式D-3_S14'!$CG$5</f>
        <v>0</v>
      </c>
      <c r="AN24" s="883">
        <f>'様式D-3_S14'!$CH$5</f>
        <v>0</v>
      </c>
      <c r="AO24" s="3"/>
      <c r="AP24" s="3"/>
      <c r="AQ24" s="3"/>
      <c r="AR24" s="3"/>
      <c r="AS24" s="3"/>
      <c r="AT24" s="884">
        <f t="shared" si="0"/>
        <v>2</v>
      </c>
      <c r="AU24" s="3"/>
    </row>
    <row r="25" spans="2:47">
      <c r="B25" s="872">
        <f>'様式D-3_S15'!$AV$5</f>
        <v>15</v>
      </c>
      <c r="C25" s="873">
        <f>'様式D-3_S15'!$AW$5</f>
        <v>10.4</v>
      </c>
      <c r="D25" s="874">
        <f>'様式D-3_S15'!$AX$5</f>
        <v>0</v>
      </c>
      <c r="E25" s="875">
        <f>'様式D-3_S15'!$AY$5</f>
        <v>0</v>
      </c>
      <c r="F25" s="875">
        <f>'様式D-3_S15'!$AZ$5</f>
        <v>0</v>
      </c>
      <c r="G25" s="886">
        <f>'様式D-3_S15'!$BA$5</f>
        <v>0</v>
      </c>
      <c r="H25" s="887">
        <f>'様式D-3_S15'!$BB$5</f>
        <v>0</v>
      </c>
      <c r="I25" s="875">
        <f>'様式D-3_S15'!$BC$5</f>
        <v>0</v>
      </c>
      <c r="J25" s="875">
        <f>'様式D-3_S15'!$BD$5</f>
        <v>0</v>
      </c>
      <c r="K25" s="886">
        <f>'様式D-3_S15'!$BE$5</f>
        <v>0</v>
      </c>
      <c r="L25" s="887">
        <f>'様式D-3_S15'!$BF$5</f>
        <v>0</v>
      </c>
      <c r="M25" s="875">
        <f>'様式D-3_S15'!$BG$5</f>
        <v>0</v>
      </c>
      <c r="N25" s="875">
        <f>'様式D-3_S15'!$BH$5</f>
        <v>0</v>
      </c>
      <c r="O25" s="886">
        <f>'様式D-3_S15'!$BI$5</f>
        <v>0</v>
      </c>
      <c r="P25" s="887">
        <f>'様式D-3_S15'!$BJ$5</f>
        <v>0</v>
      </c>
      <c r="Q25" s="875">
        <f>'様式D-3_S15'!$BK$5</f>
        <v>0</v>
      </c>
      <c r="R25" s="886">
        <f>'様式D-3_S15'!$BL$5</f>
        <v>0</v>
      </c>
      <c r="S25" s="887">
        <f>'様式D-3_S15'!$BM$5</f>
        <v>0</v>
      </c>
      <c r="T25" s="875">
        <f>'様式D-3_S15'!$BN$5</f>
        <v>0</v>
      </c>
      <c r="U25" s="886">
        <f>'様式D-3_S15'!$BO$5</f>
        <v>0</v>
      </c>
      <c r="V25" s="887">
        <f>'様式D-3_S15'!$BP$5</f>
        <v>0</v>
      </c>
      <c r="W25" s="875">
        <f>'様式D-3_S15'!$BQ$5</f>
        <v>0</v>
      </c>
      <c r="X25" s="876">
        <f>'様式D-3_S15'!$BR$5</f>
        <v>0</v>
      </c>
      <c r="Y25" s="877" t="str">
        <f>'様式D-3_S15'!$BS$5</f>
        <v>Ⅰ</v>
      </c>
      <c r="Z25" s="878" t="str">
        <f>'様式D-3_S15'!$BT$5</f>
        <v>Ⅰ</v>
      </c>
      <c r="AA25" s="878" t="str">
        <f>'様式D-3_S15'!$BU$5</f>
        <v>Ⅰ</v>
      </c>
      <c r="AB25" s="877" t="str">
        <f>'様式D-3_S15'!$BV$5</f>
        <v>Ⅰ</v>
      </c>
      <c r="AC25" s="879" t="str">
        <f>'様式D-3_S15'!$BW$5</f>
        <v/>
      </c>
      <c r="AD25" s="880" t="str">
        <f>'様式D-3_S15'!$BX$5</f>
        <v/>
      </c>
      <c r="AE25" s="880" t="str">
        <f>'様式D-3_S15'!$BY$5</f>
        <v/>
      </c>
      <c r="AF25" s="881" t="str">
        <f>'様式D-3_S15'!$BZ$5</f>
        <v/>
      </c>
      <c r="AG25" s="885">
        <f>'様式D-3_S15'!$CA$5</f>
        <v>0</v>
      </c>
      <c r="AH25" s="882">
        <f>'様式D-3_S15'!$CB$5</f>
        <v>0</v>
      </c>
      <c r="AI25" s="882">
        <f>'様式D-3_S15'!$CC$5</f>
        <v>0</v>
      </c>
      <c r="AJ25" s="882">
        <f>'様式D-3_S15'!$CD$5</f>
        <v>0</v>
      </c>
      <c r="AK25" s="882">
        <f>'様式D-3_S15'!$CE$5</f>
        <v>0</v>
      </c>
      <c r="AL25" s="882">
        <f>'様式D-3_S15'!$CF$5</f>
        <v>0</v>
      </c>
      <c r="AM25" s="882">
        <f>'様式D-3_S15'!$CG$5</f>
        <v>0</v>
      </c>
      <c r="AN25" s="883">
        <f>'様式D-3_S15'!$CH$5</f>
        <v>0</v>
      </c>
      <c r="AO25" s="3"/>
      <c r="AP25" s="3"/>
      <c r="AQ25" s="3"/>
      <c r="AR25" s="3"/>
      <c r="AS25" s="3"/>
      <c r="AT25" s="884">
        <f t="shared" si="0"/>
        <v>1</v>
      </c>
      <c r="AU25" s="3"/>
    </row>
    <row r="26" spans="2:47">
      <c r="B26" s="872">
        <f>'様式D-3_S16'!$AV$5</f>
        <v>16</v>
      </c>
      <c r="C26" s="873">
        <f>'様式D-3_S16'!$AW$5</f>
        <v>10.4</v>
      </c>
      <c r="D26" s="874">
        <f>'様式D-3_S16'!$AX$5</f>
        <v>0</v>
      </c>
      <c r="E26" s="875">
        <f>'様式D-3_S16'!$AY$5</f>
        <v>0</v>
      </c>
      <c r="F26" s="875">
        <f>'様式D-3_S16'!$AZ$5</f>
        <v>0</v>
      </c>
      <c r="G26" s="886">
        <f>'様式D-3_S16'!$BA$5</f>
        <v>0</v>
      </c>
      <c r="H26" s="887">
        <f>'様式D-3_S16'!$BB$5</f>
        <v>0</v>
      </c>
      <c r="I26" s="875">
        <f>'様式D-3_S16'!$BC$5</f>
        <v>0</v>
      </c>
      <c r="J26" s="875">
        <f>'様式D-3_S16'!$BD$5</f>
        <v>0</v>
      </c>
      <c r="K26" s="886">
        <f>'様式D-3_S16'!$BE$5</f>
        <v>0</v>
      </c>
      <c r="L26" s="887">
        <f>'様式D-3_S16'!$BF$5</f>
        <v>0</v>
      </c>
      <c r="M26" s="875">
        <f>'様式D-3_S16'!$BG$5</f>
        <v>0</v>
      </c>
      <c r="N26" s="875">
        <f>'様式D-3_S16'!$BH$5</f>
        <v>0</v>
      </c>
      <c r="O26" s="886">
        <f>'様式D-3_S16'!$BI$5</f>
        <v>0</v>
      </c>
      <c r="P26" s="887">
        <f>'様式D-3_S16'!$BJ$5</f>
        <v>0</v>
      </c>
      <c r="Q26" s="875">
        <f>'様式D-3_S16'!$BK$5</f>
        <v>0</v>
      </c>
      <c r="R26" s="886">
        <f>'様式D-3_S16'!$BL$5</f>
        <v>0</v>
      </c>
      <c r="S26" s="887">
        <f>'様式D-3_S16'!$BM$5</f>
        <v>0</v>
      </c>
      <c r="T26" s="875">
        <f>'様式D-3_S16'!$BN$5</f>
        <v>0</v>
      </c>
      <c r="U26" s="886">
        <f>'様式D-3_S16'!$BO$5</f>
        <v>0</v>
      </c>
      <c r="V26" s="887">
        <f>'様式D-3_S16'!$BP$5</f>
        <v>0</v>
      </c>
      <c r="W26" s="875">
        <f>'様式D-3_S16'!$BQ$5</f>
        <v>0</v>
      </c>
      <c r="X26" s="876">
        <f>'様式D-3_S16'!$BR$5</f>
        <v>0</v>
      </c>
      <c r="Y26" s="877" t="str">
        <f>'様式D-3_S16'!$BS$5</f>
        <v>Ⅰ</v>
      </c>
      <c r="Z26" s="878" t="str">
        <f>'様式D-3_S16'!$BT$5</f>
        <v>Ⅰ</v>
      </c>
      <c r="AA26" s="878" t="str">
        <f>'様式D-3_S16'!$BU$5</f>
        <v>Ⅰ</v>
      </c>
      <c r="AB26" s="877" t="str">
        <f>'様式D-3_S16'!$BV$5</f>
        <v>Ⅰ</v>
      </c>
      <c r="AC26" s="879" t="str">
        <f>'様式D-3_S16'!$BW$5</f>
        <v/>
      </c>
      <c r="AD26" s="880" t="str">
        <f>'様式D-3_S16'!$BX$5</f>
        <v/>
      </c>
      <c r="AE26" s="880" t="str">
        <f>'様式D-3_S16'!$BY$5</f>
        <v/>
      </c>
      <c r="AF26" s="881" t="str">
        <f>'様式D-3_S16'!$BZ$5</f>
        <v/>
      </c>
      <c r="AG26" s="885">
        <f>'様式D-3_S16'!$CA$5</f>
        <v>0</v>
      </c>
      <c r="AH26" s="882">
        <f>'様式D-3_S16'!$CB$5</f>
        <v>0</v>
      </c>
      <c r="AI26" s="882">
        <f>'様式D-3_S16'!$CC$5</f>
        <v>0</v>
      </c>
      <c r="AJ26" s="882">
        <f>'様式D-3_S16'!$CD$5</f>
        <v>0</v>
      </c>
      <c r="AK26" s="882">
        <f>'様式D-3_S16'!$CE$5</f>
        <v>0</v>
      </c>
      <c r="AL26" s="882">
        <f>'様式D-3_S16'!$CF$5</f>
        <v>0</v>
      </c>
      <c r="AM26" s="882">
        <f>'様式D-3_S16'!$CG$5</f>
        <v>0</v>
      </c>
      <c r="AN26" s="883">
        <f>'様式D-3_S16'!$CH$5</f>
        <v>0</v>
      </c>
      <c r="AO26" s="3"/>
      <c r="AP26" s="3"/>
      <c r="AQ26" s="3"/>
      <c r="AR26" s="3"/>
      <c r="AS26" s="3"/>
      <c r="AT26" s="884">
        <f t="shared" si="0"/>
        <v>1</v>
      </c>
      <c r="AU26" s="3"/>
    </row>
    <row r="27" spans="2:47">
      <c r="B27" s="872">
        <f>'様式D-3_S17'!$AV$5</f>
        <v>17</v>
      </c>
      <c r="C27" s="873">
        <f>'様式D-3_S17'!$AW$5</f>
        <v>10.4</v>
      </c>
      <c r="D27" s="874">
        <f>'様式D-3_S17'!$AX$5</f>
        <v>0</v>
      </c>
      <c r="E27" s="875">
        <f>'様式D-3_S17'!$AY$5</f>
        <v>0</v>
      </c>
      <c r="F27" s="875">
        <f>'様式D-3_S17'!$AZ$5</f>
        <v>0</v>
      </c>
      <c r="G27" s="886">
        <f>'様式D-3_S17'!$BA$5</f>
        <v>0</v>
      </c>
      <c r="H27" s="887">
        <f>'様式D-3_S17'!$BB$5</f>
        <v>0</v>
      </c>
      <c r="I27" s="875">
        <f>'様式D-3_S17'!$BC$5</f>
        <v>0</v>
      </c>
      <c r="J27" s="875">
        <f>'様式D-3_S17'!$BD$5</f>
        <v>0</v>
      </c>
      <c r="K27" s="886">
        <f>'様式D-3_S17'!$BE$5</f>
        <v>1</v>
      </c>
      <c r="L27" s="887">
        <f>'様式D-3_S17'!$BF$5</f>
        <v>0</v>
      </c>
      <c r="M27" s="875">
        <f>'様式D-3_S17'!$BG$5</f>
        <v>0</v>
      </c>
      <c r="N27" s="875">
        <f>'様式D-3_S17'!$BH$5</f>
        <v>0</v>
      </c>
      <c r="O27" s="886">
        <f>'様式D-3_S17'!$BI$5</f>
        <v>0</v>
      </c>
      <c r="P27" s="887">
        <f>'様式D-3_S17'!$BJ$5</f>
        <v>0</v>
      </c>
      <c r="Q27" s="875">
        <f>'様式D-3_S17'!$BK$5</f>
        <v>0</v>
      </c>
      <c r="R27" s="886">
        <f>'様式D-3_S17'!$BL$5</f>
        <v>0</v>
      </c>
      <c r="S27" s="887">
        <f>'様式D-3_S17'!$BM$5</f>
        <v>0</v>
      </c>
      <c r="T27" s="875">
        <f>'様式D-3_S17'!$BN$5</f>
        <v>0</v>
      </c>
      <c r="U27" s="886">
        <f>'様式D-3_S17'!$BO$5</f>
        <v>1</v>
      </c>
      <c r="V27" s="887">
        <f>'様式D-3_S17'!$BP$5</f>
        <v>0</v>
      </c>
      <c r="W27" s="875">
        <f>'様式D-3_S17'!$BQ$5</f>
        <v>0</v>
      </c>
      <c r="X27" s="876">
        <f>'様式D-3_S17'!$BR$5</f>
        <v>0</v>
      </c>
      <c r="Y27" s="877" t="str">
        <f>'様式D-3_S17'!$BS$5</f>
        <v>Ⅰ</v>
      </c>
      <c r="Z27" s="878" t="str">
        <f>'様式D-3_S17'!$BT$5</f>
        <v>Ⅱ</v>
      </c>
      <c r="AA27" s="878" t="str">
        <f>'様式D-3_S17'!$BU$5</f>
        <v>Ⅰ</v>
      </c>
      <c r="AB27" s="877" t="str">
        <f>'様式D-3_S17'!$BV$5</f>
        <v>Ⅱ</v>
      </c>
      <c r="AC27" s="879" t="str">
        <f>'様式D-3_S17'!$BW$5</f>
        <v/>
      </c>
      <c r="AD27" s="880" t="str">
        <f>'様式D-3_S17'!$BX$5</f>
        <v/>
      </c>
      <c r="AE27" s="880" t="str">
        <f>'様式D-3_S17'!$BY$5</f>
        <v/>
      </c>
      <c r="AF27" s="881" t="str">
        <f>'様式D-3_S17'!$BZ$5</f>
        <v/>
      </c>
      <c r="AG27" s="885">
        <f>'様式D-3_S17'!$CA$5</f>
        <v>0</v>
      </c>
      <c r="AH27" s="882">
        <f>'様式D-3_S17'!$CB$5</f>
        <v>0</v>
      </c>
      <c r="AI27" s="882">
        <f>'様式D-3_S17'!$CC$5</f>
        <v>0</v>
      </c>
      <c r="AJ27" s="882">
        <f>'様式D-3_S17'!$CD$5</f>
        <v>0.08</v>
      </c>
      <c r="AK27" s="882">
        <f>'様式D-3_S17'!$CE$5</f>
        <v>0</v>
      </c>
      <c r="AL27" s="882">
        <f>'様式D-3_S17'!$CF$5</f>
        <v>0</v>
      </c>
      <c r="AM27" s="882">
        <f>'様式D-3_S17'!$CG$5</f>
        <v>0</v>
      </c>
      <c r="AN27" s="883">
        <f>'様式D-3_S17'!$CH$5</f>
        <v>0</v>
      </c>
      <c r="AO27" s="3"/>
      <c r="AP27" s="3"/>
      <c r="AQ27" s="3"/>
      <c r="AR27" s="3"/>
      <c r="AS27" s="3"/>
      <c r="AT27" s="884">
        <f t="shared" si="0"/>
        <v>2</v>
      </c>
      <c r="AU27" s="3"/>
    </row>
    <row r="28" spans="2:47">
      <c r="B28" s="872">
        <f>'様式D-3_S18'!$AV$5</f>
        <v>18</v>
      </c>
      <c r="C28" s="873">
        <f>'様式D-3_S18'!$AW$5</f>
        <v>10.4</v>
      </c>
      <c r="D28" s="874">
        <f>'様式D-3_S18'!$AX$5</f>
        <v>0</v>
      </c>
      <c r="E28" s="875">
        <f>'様式D-3_S18'!$AY$5</f>
        <v>0</v>
      </c>
      <c r="F28" s="875">
        <f>'様式D-3_S18'!$AZ$5</f>
        <v>0</v>
      </c>
      <c r="G28" s="886">
        <f>'様式D-3_S18'!$BA$5</f>
        <v>0</v>
      </c>
      <c r="H28" s="887">
        <f>'様式D-3_S18'!$BB$5</f>
        <v>0</v>
      </c>
      <c r="I28" s="875">
        <f>'様式D-3_S18'!$BC$5</f>
        <v>0</v>
      </c>
      <c r="J28" s="875">
        <f>'様式D-3_S18'!$BD$5</f>
        <v>0</v>
      </c>
      <c r="K28" s="886">
        <f>'様式D-3_S18'!$BE$5</f>
        <v>0</v>
      </c>
      <c r="L28" s="887">
        <f>'様式D-3_S18'!$BF$5</f>
        <v>0</v>
      </c>
      <c r="M28" s="875">
        <f>'様式D-3_S18'!$BG$5</f>
        <v>0</v>
      </c>
      <c r="N28" s="875">
        <f>'様式D-3_S18'!$BH$5</f>
        <v>0</v>
      </c>
      <c r="O28" s="886">
        <f>'様式D-3_S18'!$BI$5</f>
        <v>0</v>
      </c>
      <c r="P28" s="887">
        <f>'様式D-3_S18'!$BJ$5</f>
        <v>0</v>
      </c>
      <c r="Q28" s="875">
        <f>'様式D-3_S18'!$BK$5</f>
        <v>0</v>
      </c>
      <c r="R28" s="886">
        <f>'様式D-3_S18'!$BL$5</f>
        <v>0</v>
      </c>
      <c r="S28" s="887">
        <f>'様式D-3_S18'!$BM$5</f>
        <v>0</v>
      </c>
      <c r="T28" s="875">
        <f>'様式D-3_S18'!$BN$5</f>
        <v>0</v>
      </c>
      <c r="U28" s="886">
        <f>'様式D-3_S18'!$BO$5</f>
        <v>0</v>
      </c>
      <c r="V28" s="887">
        <f>'様式D-3_S18'!$BP$5</f>
        <v>0</v>
      </c>
      <c r="W28" s="875">
        <f>'様式D-3_S18'!$BQ$5</f>
        <v>0</v>
      </c>
      <c r="X28" s="876">
        <f>'様式D-3_S18'!$BR$5</f>
        <v>0</v>
      </c>
      <c r="Y28" s="877" t="str">
        <f>'様式D-3_S18'!$BS$5</f>
        <v>Ⅰ</v>
      </c>
      <c r="Z28" s="878" t="str">
        <f>'様式D-3_S18'!$BT$5</f>
        <v>Ⅰ</v>
      </c>
      <c r="AA28" s="878" t="str">
        <f>'様式D-3_S18'!$BU$5</f>
        <v>Ⅰ</v>
      </c>
      <c r="AB28" s="877" t="str">
        <f>'様式D-3_S18'!$BV$5</f>
        <v>Ⅰ</v>
      </c>
      <c r="AC28" s="879" t="str">
        <f>'様式D-3_S18'!$BW$5</f>
        <v/>
      </c>
      <c r="AD28" s="880" t="str">
        <f>'様式D-3_S18'!$BX$5</f>
        <v/>
      </c>
      <c r="AE28" s="880" t="str">
        <f>'様式D-3_S18'!$BY$5</f>
        <v/>
      </c>
      <c r="AF28" s="881" t="str">
        <f>'様式D-3_S18'!$BZ$5</f>
        <v/>
      </c>
      <c r="AG28" s="885">
        <f>'様式D-3_S18'!$CA$5</f>
        <v>0</v>
      </c>
      <c r="AH28" s="882">
        <f>'様式D-3_S18'!$CB$5</f>
        <v>0</v>
      </c>
      <c r="AI28" s="882">
        <f>'様式D-3_S18'!$CC$5</f>
        <v>0</v>
      </c>
      <c r="AJ28" s="882">
        <f>'様式D-3_S18'!$CD$5</f>
        <v>0</v>
      </c>
      <c r="AK28" s="882">
        <f>'様式D-3_S18'!$CE$5</f>
        <v>0</v>
      </c>
      <c r="AL28" s="882">
        <f>'様式D-3_S18'!$CF$5</f>
        <v>0</v>
      </c>
      <c r="AM28" s="882">
        <f>'様式D-3_S18'!$CG$5</f>
        <v>0</v>
      </c>
      <c r="AN28" s="883">
        <f>'様式D-3_S18'!$CH$5</f>
        <v>0</v>
      </c>
      <c r="AO28" s="3"/>
      <c r="AP28" s="3"/>
      <c r="AQ28" s="3"/>
      <c r="AR28" s="3"/>
      <c r="AS28" s="3"/>
      <c r="AT28" s="884">
        <f t="shared" si="0"/>
        <v>1</v>
      </c>
      <c r="AU28" s="3"/>
    </row>
    <row r="29" spans="2:47">
      <c r="B29" s="872">
        <f>'様式D-3_S19'!$AV$5</f>
        <v>19</v>
      </c>
      <c r="C29" s="873">
        <f>'様式D-3_S19'!$AW$5</f>
        <v>10.4</v>
      </c>
      <c r="D29" s="874">
        <f>'様式D-3_S19'!$AX$5</f>
        <v>0</v>
      </c>
      <c r="E29" s="875">
        <f>'様式D-3_S19'!$AY$5</f>
        <v>0</v>
      </c>
      <c r="F29" s="875">
        <f>'様式D-3_S19'!$AZ$5</f>
        <v>0</v>
      </c>
      <c r="G29" s="886">
        <f>'様式D-3_S19'!$BA$5</f>
        <v>1</v>
      </c>
      <c r="H29" s="887">
        <f>'様式D-3_S19'!$BB$5</f>
        <v>0</v>
      </c>
      <c r="I29" s="875">
        <f>'様式D-3_S19'!$BC$5</f>
        <v>0</v>
      </c>
      <c r="J29" s="875">
        <f>'様式D-3_S19'!$BD$5</f>
        <v>0</v>
      </c>
      <c r="K29" s="886">
        <f>'様式D-3_S19'!$BE$5</f>
        <v>2</v>
      </c>
      <c r="L29" s="887">
        <f>'様式D-3_S19'!$BF$5</f>
        <v>0</v>
      </c>
      <c r="M29" s="875">
        <f>'様式D-3_S19'!$BG$5</f>
        <v>0</v>
      </c>
      <c r="N29" s="875">
        <f>'様式D-3_S19'!$BH$5</f>
        <v>0</v>
      </c>
      <c r="O29" s="886">
        <f>'様式D-3_S19'!$BI$5</f>
        <v>0</v>
      </c>
      <c r="P29" s="887">
        <f>'様式D-3_S19'!$BJ$5</f>
        <v>0</v>
      </c>
      <c r="Q29" s="875">
        <f>'様式D-3_S19'!$BK$5</f>
        <v>0</v>
      </c>
      <c r="R29" s="886">
        <f>'様式D-3_S19'!$BL$5</f>
        <v>1</v>
      </c>
      <c r="S29" s="887">
        <f>'様式D-3_S19'!$BM$5</f>
        <v>0</v>
      </c>
      <c r="T29" s="875">
        <f>'様式D-3_S19'!$BN$5</f>
        <v>0</v>
      </c>
      <c r="U29" s="886">
        <f>'様式D-3_S19'!$BO$5</f>
        <v>2</v>
      </c>
      <c r="V29" s="887">
        <f>'様式D-3_S19'!$BP$5</f>
        <v>0</v>
      </c>
      <c r="W29" s="875">
        <f>'様式D-3_S19'!$BQ$5</f>
        <v>0</v>
      </c>
      <c r="X29" s="876">
        <f>'様式D-3_S19'!$BR$5</f>
        <v>0</v>
      </c>
      <c r="Y29" s="877" t="str">
        <f>'様式D-3_S19'!$BS$5</f>
        <v>Ⅱ</v>
      </c>
      <c r="Z29" s="878" t="str">
        <f>'様式D-3_S19'!$BT$5</f>
        <v>Ⅱ</v>
      </c>
      <c r="AA29" s="878" t="str">
        <f>'様式D-3_S19'!$BU$5</f>
        <v>Ⅰ</v>
      </c>
      <c r="AB29" s="877" t="str">
        <f>'様式D-3_S19'!$BV$5</f>
        <v>Ⅱ</v>
      </c>
      <c r="AC29" s="879" t="str">
        <f>'様式D-3_S19'!$BW$5</f>
        <v/>
      </c>
      <c r="AD29" s="880" t="str">
        <f>'様式D-3_S19'!$BX$5</f>
        <v/>
      </c>
      <c r="AE29" s="880" t="str">
        <f>'様式D-3_S19'!$BY$5</f>
        <v/>
      </c>
      <c r="AF29" s="881">
        <f>'様式D-3_S19'!$BZ$5</f>
        <v>10.4</v>
      </c>
      <c r="AG29" s="885">
        <f>'様式D-3_S19'!$CA$5</f>
        <v>0</v>
      </c>
      <c r="AH29" s="882">
        <f>'様式D-3_S19'!$CB$5</f>
        <v>0</v>
      </c>
      <c r="AI29" s="882">
        <f>'様式D-3_S19'!$CC$5</f>
        <v>0</v>
      </c>
      <c r="AJ29" s="882">
        <f>'様式D-3_S19'!$CD$5</f>
        <v>2.65</v>
      </c>
      <c r="AK29" s="882">
        <f>'様式D-3_S19'!$CE$5</f>
        <v>0</v>
      </c>
      <c r="AL29" s="882">
        <f>'様式D-3_S19'!$CF$5</f>
        <v>0</v>
      </c>
      <c r="AM29" s="882">
        <f>'様式D-3_S19'!$CG$5</f>
        <v>0</v>
      </c>
      <c r="AN29" s="883">
        <f>'様式D-3_S19'!$CH$5</f>
        <v>0</v>
      </c>
      <c r="AO29" s="3"/>
      <c r="AP29" s="3"/>
      <c r="AQ29" s="3"/>
      <c r="AR29" s="3"/>
      <c r="AS29" s="3"/>
      <c r="AT29" s="884">
        <f t="shared" si="0"/>
        <v>2</v>
      </c>
      <c r="AU29" s="3"/>
    </row>
    <row r="30" spans="2:47">
      <c r="B30" s="872">
        <f>'様式D-3_S20'!$AV$5</f>
        <v>20</v>
      </c>
      <c r="C30" s="873">
        <f>'様式D-3_S20'!$AW$5</f>
        <v>10.4</v>
      </c>
      <c r="D30" s="874">
        <f>'様式D-3_S20'!$AX$5</f>
        <v>0</v>
      </c>
      <c r="E30" s="875">
        <f>'様式D-3_S20'!$AY$5</f>
        <v>0</v>
      </c>
      <c r="F30" s="875">
        <f>'様式D-3_S20'!$AZ$5</f>
        <v>0</v>
      </c>
      <c r="G30" s="886">
        <f>'様式D-3_S20'!$BA$5</f>
        <v>0</v>
      </c>
      <c r="H30" s="887">
        <f>'様式D-3_S20'!$BB$5</f>
        <v>0</v>
      </c>
      <c r="I30" s="875">
        <f>'様式D-3_S20'!$BC$5</f>
        <v>0</v>
      </c>
      <c r="J30" s="875">
        <f>'様式D-3_S20'!$BD$5</f>
        <v>0</v>
      </c>
      <c r="K30" s="886">
        <f>'様式D-3_S20'!$BE$5</f>
        <v>0</v>
      </c>
      <c r="L30" s="887">
        <f>'様式D-3_S20'!$BF$5</f>
        <v>0</v>
      </c>
      <c r="M30" s="875">
        <f>'様式D-3_S20'!$BG$5</f>
        <v>0</v>
      </c>
      <c r="N30" s="875">
        <f>'様式D-3_S20'!$BH$5</f>
        <v>0</v>
      </c>
      <c r="O30" s="886">
        <f>'様式D-3_S20'!$BI$5</f>
        <v>1</v>
      </c>
      <c r="P30" s="887">
        <f>'様式D-3_S20'!$BJ$5</f>
        <v>0</v>
      </c>
      <c r="Q30" s="875">
        <f>'様式D-3_S20'!$BK$5</f>
        <v>0</v>
      </c>
      <c r="R30" s="886">
        <f>'様式D-3_S20'!$BL$5</f>
        <v>0</v>
      </c>
      <c r="S30" s="887">
        <f>'様式D-3_S20'!$BM$5</f>
        <v>0</v>
      </c>
      <c r="T30" s="875">
        <f>'様式D-3_S20'!$BN$5</f>
        <v>0</v>
      </c>
      <c r="U30" s="886">
        <f>'様式D-3_S20'!$BO$5</f>
        <v>0</v>
      </c>
      <c r="V30" s="887">
        <f>'様式D-3_S20'!$BP$5</f>
        <v>0</v>
      </c>
      <c r="W30" s="875">
        <f>'様式D-3_S20'!$BQ$5</f>
        <v>0</v>
      </c>
      <c r="X30" s="876">
        <f>'様式D-3_S20'!$BR$5</f>
        <v>1</v>
      </c>
      <c r="Y30" s="877" t="str">
        <f>'様式D-3_S20'!$BS$5</f>
        <v>Ⅰ</v>
      </c>
      <c r="Z30" s="878" t="str">
        <f>'様式D-3_S20'!$BT$5</f>
        <v>Ⅰ</v>
      </c>
      <c r="AA30" s="878" t="str">
        <f>'様式D-3_S20'!$BU$5</f>
        <v>Ⅱ</v>
      </c>
      <c r="AB30" s="877" t="str">
        <f>'様式D-3_S20'!$BV$5</f>
        <v>Ⅱ</v>
      </c>
      <c r="AC30" s="879" t="str">
        <f>'様式D-3_S20'!$BW$5</f>
        <v/>
      </c>
      <c r="AD30" s="880" t="str">
        <f>'様式D-3_S20'!$BX$5</f>
        <v/>
      </c>
      <c r="AE30" s="880" t="str">
        <f>'様式D-3_S20'!$BY$5</f>
        <v/>
      </c>
      <c r="AF30" s="881" t="str">
        <f>'様式D-3_S20'!$BZ$5</f>
        <v/>
      </c>
      <c r="AG30" s="885">
        <f>'様式D-3_S20'!$CA$5</f>
        <v>0</v>
      </c>
      <c r="AH30" s="882">
        <f>'様式D-3_S20'!$CB$5</f>
        <v>0</v>
      </c>
      <c r="AI30" s="882">
        <f>'様式D-3_S20'!$CC$5</f>
        <v>0</v>
      </c>
      <c r="AJ30" s="882">
        <f>'様式D-3_S20'!$CD$5</f>
        <v>0</v>
      </c>
      <c r="AK30" s="882">
        <f>'様式D-3_S20'!$CE$5</f>
        <v>0</v>
      </c>
      <c r="AL30" s="882">
        <f>'様式D-3_S20'!$CF$5</f>
        <v>0</v>
      </c>
      <c r="AM30" s="882">
        <f>'様式D-3_S20'!$CG$5</f>
        <v>0</v>
      </c>
      <c r="AN30" s="883">
        <f>'様式D-3_S20'!$CH$5</f>
        <v>2.75</v>
      </c>
      <c r="AO30" s="3"/>
      <c r="AP30" s="3"/>
      <c r="AQ30" s="3"/>
      <c r="AR30" s="3"/>
      <c r="AS30" s="3"/>
      <c r="AT30" s="884">
        <f t="shared" si="0"/>
        <v>2</v>
      </c>
      <c r="AU30" s="3"/>
    </row>
    <row r="31" spans="2:47">
      <c r="B31" s="872">
        <f>'様式D-3_S21'!$AV$5</f>
        <v>21</v>
      </c>
      <c r="C31" s="873">
        <f>'様式D-3_S21'!$AW$5</f>
        <v>10.4</v>
      </c>
      <c r="D31" s="874">
        <f>'様式D-3_S21'!$AX$5</f>
        <v>0</v>
      </c>
      <c r="E31" s="875">
        <f>'様式D-3_S21'!$AY$5</f>
        <v>0</v>
      </c>
      <c r="F31" s="875">
        <f>'様式D-3_S21'!$AZ$5</f>
        <v>0</v>
      </c>
      <c r="G31" s="886">
        <f>'様式D-3_S21'!$BA$5</f>
        <v>0</v>
      </c>
      <c r="H31" s="887">
        <f>'様式D-3_S21'!$BB$5</f>
        <v>0</v>
      </c>
      <c r="I31" s="875">
        <f>'様式D-3_S21'!$BC$5</f>
        <v>0</v>
      </c>
      <c r="J31" s="875">
        <f>'様式D-3_S21'!$BD$5</f>
        <v>0</v>
      </c>
      <c r="K31" s="886">
        <f>'様式D-3_S21'!$BE$5</f>
        <v>0</v>
      </c>
      <c r="L31" s="887">
        <f>'様式D-3_S21'!$BF$5</f>
        <v>0</v>
      </c>
      <c r="M31" s="875">
        <f>'様式D-3_S21'!$BG$5</f>
        <v>0</v>
      </c>
      <c r="N31" s="875">
        <f>'様式D-3_S21'!$BH$5</f>
        <v>0</v>
      </c>
      <c r="O31" s="886">
        <f>'様式D-3_S21'!$BI$5</f>
        <v>0</v>
      </c>
      <c r="P31" s="887">
        <f>'様式D-3_S21'!$BJ$5</f>
        <v>0</v>
      </c>
      <c r="Q31" s="875">
        <f>'様式D-3_S21'!$BK$5</f>
        <v>0</v>
      </c>
      <c r="R31" s="886">
        <f>'様式D-3_S21'!$BL$5</f>
        <v>0</v>
      </c>
      <c r="S31" s="887">
        <f>'様式D-3_S21'!$BM$5</f>
        <v>0</v>
      </c>
      <c r="T31" s="875">
        <f>'様式D-3_S21'!$BN$5</f>
        <v>0</v>
      </c>
      <c r="U31" s="886">
        <f>'様式D-3_S21'!$BO$5</f>
        <v>0</v>
      </c>
      <c r="V31" s="887">
        <f>'様式D-3_S21'!$BP$5</f>
        <v>0</v>
      </c>
      <c r="W31" s="875">
        <f>'様式D-3_S21'!$BQ$5</f>
        <v>0</v>
      </c>
      <c r="X31" s="876">
        <f>'様式D-3_S21'!$BR$5</f>
        <v>0</v>
      </c>
      <c r="Y31" s="877" t="str">
        <f>'様式D-3_S21'!$BS$5</f>
        <v>Ⅰ</v>
      </c>
      <c r="Z31" s="878" t="str">
        <f>'様式D-3_S21'!$BT$5</f>
        <v>Ⅰ</v>
      </c>
      <c r="AA31" s="878" t="str">
        <f>'様式D-3_S21'!$BU$5</f>
        <v>Ⅰ</v>
      </c>
      <c r="AB31" s="877" t="str">
        <f>'様式D-3_S21'!$BV$5</f>
        <v>Ⅰ</v>
      </c>
      <c r="AC31" s="879" t="str">
        <f>'様式D-3_S21'!$BW$5</f>
        <v/>
      </c>
      <c r="AD31" s="880" t="str">
        <f>'様式D-3_S21'!$BX$5</f>
        <v/>
      </c>
      <c r="AE31" s="880" t="str">
        <f>'様式D-3_S21'!$BY$5</f>
        <v/>
      </c>
      <c r="AF31" s="881" t="str">
        <f>'様式D-3_S21'!$BZ$5</f>
        <v/>
      </c>
      <c r="AG31" s="885">
        <f>'様式D-3_S21'!$CA$5</f>
        <v>0</v>
      </c>
      <c r="AH31" s="882">
        <f>'様式D-3_S21'!$CB$5</f>
        <v>0</v>
      </c>
      <c r="AI31" s="882">
        <f>'様式D-3_S21'!$CC$5</f>
        <v>0</v>
      </c>
      <c r="AJ31" s="882">
        <f>'様式D-3_S21'!$CD$5</f>
        <v>0</v>
      </c>
      <c r="AK31" s="882">
        <f>'様式D-3_S21'!$CE$5</f>
        <v>0</v>
      </c>
      <c r="AL31" s="882">
        <f>'様式D-3_S21'!$CF$5</f>
        <v>0</v>
      </c>
      <c r="AM31" s="882">
        <f>'様式D-3_S21'!$CG$5</f>
        <v>0</v>
      </c>
      <c r="AN31" s="883">
        <f>'様式D-3_S21'!$CH$5</f>
        <v>0</v>
      </c>
      <c r="AO31" s="3"/>
      <c r="AP31" s="3"/>
      <c r="AQ31" s="3"/>
      <c r="AR31" s="3"/>
      <c r="AS31" s="3"/>
      <c r="AT31" s="884">
        <f t="shared" si="0"/>
        <v>1</v>
      </c>
      <c r="AU31" s="3"/>
    </row>
    <row r="32" spans="2:47">
      <c r="B32" s="872">
        <f>'様式D-3_S22'!$AV$5</f>
        <v>22</v>
      </c>
      <c r="C32" s="873">
        <f>'様式D-3_S22'!$AW$5</f>
        <v>10.4</v>
      </c>
      <c r="D32" s="874">
        <f>'様式D-3_S22'!$AX$5</f>
        <v>0</v>
      </c>
      <c r="E32" s="875">
        <f>'様式D-3_S22'!$AY$5</f>
        <v>0</v>
      </c>
      <c r="F32" s="875">
        <f>'様式D-3_S22'!$AZ$5</f>
        <v>0</v>
      </c>
      <c r="G32" s="886">
        <f>'様式D-3_S22'!$BA$5</f>
        <v>0</v>
      </c>
      <c r="H32" s="887">
        <f>'様式D-3_S22'!$BB$5</f>
        <v>0</v>
      </c>
      <c r="I32" s="875">
        <f>'様式D-3_S22'!$BC$5</f>
        <v>0</v>
      </c>
      <c r="J32" s="875">
        <f>'様式D-3_S22'!$BD$5</f>
        <v>0</v>
      </c>
      <c r="K32" s="886">
        <f>'様式D-3_S22'!$BE$5</f>
        <v>1</v>
      </c>
      <c r="L32" s="887">
        <f>'様式D-3_S22'!$BF$5</f>
        <v>0</v>
      </c>
      <c r="M32" s="875">
        <f>'様式D-3_S22'!$BG$5</f>
        <v>0</v>
      </c>
      <c r="N32" s="875">
        <f>'様式D-3_S22'!$BH$5</f>
        <v>0</v>
      </c>
      <c r="O32" s="886">
        <f>'様式D-3_S22'!$BI$5</f>
        <v>0</v>
      </c>
      <c r="P32" s="887">
        <f>'様式D-3_S22'!$BJ$5</f>
        <v>0</v>
      </c>
      <c r="Q32" s="875">
        <f>'様式D-3_S22'!$BK$5</f>
        <v>0</v>
      </c>
      <c r="R32" s="886">
        <f>'様式D-3_S22'!$BL$5</f>
        <v>0</v>
      </c>
      <c r="S32" s="887">
        <f>'様式D-3_S22'!$BM$5</f>
        <v>0</v>
      </c>
      <c r="T32" s="875">
        <f>'様式D-3_S22'!$BN$5</f>
        <v>0</v>
      </c>
      <c r="U32" s="886">
        <f>'様式D-3_S22'!$BO$5</f>
        <v>1</v>
      </c>
      <c r="V32" s="887">
        <f>'様式D-3_S22'!$BP$5</f>
        <v>0</v>
      </c>
      <c r="W32" s="875">
        <f>'様式D-3_S22'!$BQ$5</f>
        <v>0</v>
      </c>
      <c r="X32" s="876">
        <f>'様式D-3_S22'!$BR$5</f>
        <v>0</v>
      </c>
      <c r="Y32" s="877" t="str">
        <f>'様式D-3_S22'!$BS$5</f>
        <v>Ⅰ</v>
      </c>
      <c r="Z32" s="878" t="str">
        <f>'様式D-3_S22'!$BT$5</f>
        <v>Ⅱ</v>
      </c>
      <c r="AA32" s="878" t="str">
        <f>'様式D-3_S22'!$BU$5</f>
        <v>Ⅰ</v>
      </c>
      <c r="AB32" s="877" t="str">
        <f>'様式D-3_S22'!$BV$5</f>
        <v>Ⅱ</v>
      </c>
      <c r="AC32" s="879" t="str">
        <f>'様式D-3_S22'!$BW$5</f>
        <v/>
      </c>
      <c r="AD32" s="880" t="str">
        <f>'様式D-3_S22'!$BX$5</f>
        <v/>
      </c>
      <c r="AE32" s="880" t="str">
        <f>'様式D-3_S22'!$BY$5</f>
        <v/>
      </c>
      <c r="AF32" s="881" t="str">
        <f>'様式D-3_S22'!$BZ$5</f>
        <v/>
      </c>
      <c r="AG32" s="885">
        <f>'様式D-3_S22'!$CA$5</f>
        <v>0</v>
      </c>
      <c r="AH32" s="882">
        <f>'様式D-3_S22'!$CB$5</f>
        <v>0</v>
      </c>
      <c r="AI32" s="882">
        <f>'様式D-3_S22'!$CC$5</f>
        <v>0</v>
      </c>
      <c r="AJ32" s="882">
        <f>'様式D-3_S22'!$CD$5</f>
        <v>0.03</v>
      </c>
      <c r="AK32" s="882">
        <f>'様式D-3_S22'!$CE$5</f>
        <v>0</v>
      </c>
      <c r="AL32" s="882">
        <f>'様式D-3_S22'!$CF$5</f>
        <v>0</v>
      </c>
      <c r="AM32" s="882">
        <f>'様式D-3_S22'!$CG$5</f>
        <v>0</v>
      </c>
      <c r="AN32" s="883">
        <f>'様式D-3_S22'!$CH$5</f>
        <v>0</v>
      </c>
      <c r="AO32" s="3"/>
      <c r="AP32" s="3"/>
      <c r="AQ32" s="3"/>
      <c r="AR32" s="3"/>
      <c r="AS32" s="3"/>
      <c r="AT32" s="884">
        <f t="shared" si="0"/>
        <v>2</v>
      </c>
      <c r="AU32" s="3"/>
    </row>
    <row r="33" spans="2:47">
      <c r="B33" s="872">
        <f>'様式D-3_S23'!$AV$5</f>
        <v>23</v>
      </c>
      <c r="C33" s="873">
        <f>'様式D-3_S23'!$AW$5</f>
        <v>10.4</v>
      </c>
      <c r="D33" s="874">
        <f>'様式D-3_S23'!$AX$5</f>
        <v>0</v>
      </c>
      <c r="E33" s="875">
        <f>'様式D-3_S23'!$AY$5</f>
        <v>0</v>
      </c>
      <c r="F33" s="875">
        <f>'様式D-3_S23'!$AZ$5</f>
        <v>0</v>
      </c>
      <c r="G33" s="886">
        <f>'様式D-3_S23'!$BA$5</f>
        <v>0</v>
      </c>
      <c r="H33" s="887">
        <f>'様式D-3_S23'!$BB$5</f>
        <v>0</v>
      </c>
      <c r="I33" s="875">
        <f>'様式D-3_S23'!$BC$5</f>
        <v>0</v>
      </c>
      <c r="J33" s="875">
        <f>'様式D-3_S23'!$BD$5</f>
        <v>0</v>
      </c>
      <c r="K33" s="886">
        <f>'様式D-3_S23'!$BE$5</f>
        <v>2</v>
      </c>
      <c r="L33" s="887">
        <f>'様式D-3_S23'!$BF$5</f>
        <v>0</v>
      </c>
      <c r="M33" s="875">
        <f>'様式D-3_S23'!$BG$5</f>
        <v>0</v>
      </c>
      <c r="N33" s="875">
        <f>'様式D-3_S23'!$BH$5</f>
        <v>0</v>
      </c>
      <c r="O33" s="886">
        <f>'様式D-3_S23'!$BI$5</f>
        <v>0</v>
      </c>
      <c r="P33" s="887">
        <f>'様式D-3_S23'!$BJ$5</f>
        <v>0</v>
      </c>
      <c r="Q33" s="875">
        <f>'様式D-3_S23'!$BK$5</f>
        <v>0</v>
      </c>
      <c r="R33" s="886">
        <f>'様式D-3_S23'!$BL$5</f>
        <v>0</v>
      </c>
      <c r="S33" s="887">
        <f>'様式D-3_S23'!$BM$5</f>
        <v>0</v>
      </c>
      <c r="T33" s="875">
        <f>'様式D-3_S23'!$BN$5</f>
        <v>0</v>
      </c>
      <c r="U33" s="886">
        <f>'様式D-3_S23'!$BO$5</f>
        <v>2</v>
      </c>
      <c r="V33" s="887">
        <f>'様式D-3_S23'!$BP$5</f>
        <v>0</v>
      </c>
      <c r="W33" s="875">
        <f>'様式D-3_S23'!$BQ$5</f>
        <v>0</v>
      </c>
      <c r="X33" s="876">
        <f>'様式D-3_S23'!$BR$5</f>
        <v>0</v>
      </c>
      <c r="Y33" s="877" t="str">
        <f>'様式D-3_S23'!$BS$5</f>
        <v>Ⅰ</v>
      </c>
      <c r="Z33" s="878" t="str">
        <f>'様式D-3_S23'!$BT$5</f>
        <v>Ⅱ</v>
      </c>
      <c r="AA33" s="878" t="str">
        <f>'様式D-3_S23'!$BU$5</f>
        <v>Ⅰ</v>
      </c>
      <c r="AB33" s="877" t="str">
        <f>'様式D-3_S23'!$BV$5</f>
        <v>Ⅱ</v>
      </c>
      <c r="AC33" s="879" t="str">
        <f>'様式D-3_S23'!$BW$5</f>
        <v/>
      </c>
      <c r="AD33" s="880" t="str">
        <f>'様式D-3_S23'!$BX$5</f>
        <v/>
      </c>
      <c r="AE33" s="880" t="str">
        <f>'様式D-3_S23'!$BY$5</f>
        <v/>
      </c>
      <c r="AF33" s="881" t="str">
        <f>'様式D-3_S23'!$BZ$5</f>
        <v/>
      </c>
      <c r="AG33" s="885">
        <f>'様式D-3_S23'!$CA$5</f>
        <v>0</v>
      </c>
      <c r="AH33" s="882">
        <f>'様式D-3_S23'!$CB$5</f>
        <v>0</v>
      </c>
      <c r="AI33" s="882">
        <f>'様式D-3_S23'!$CC$5</f>
        <v>0</v>
      </c>
      <c r="AJ33" s="882">
        <f>'様式D-3_S23'!$CD$5</f>
        <v>6.3900000000000006</v>
      </c>
      <c r="AK33" s="882">
        <f>'様式D-3_S23'!$CE$5</f>
        <v>0</v>
      </c>
      <c r="AL33" s="882">
        <f>'様式D-3_S23'!$CF$5</f>
        <v>0</v>
      </c>
      <c r="AM33" s="882">
        <f>'様式D-3_S23'!$CG$5</f>
        <v>0</v>
      </c>
      <c r="AN33" s="883">
        <f>'様式D-3_S23'!$CH$5</f>
        <v>0</v>
      </c>
      <c r="AO33" s="3"/>
      <c r="AP33" s="3"/>
      <c r="AQ33" s="3"/>
      <c r="AR33" s="3"/>
      <c r="AS33" s="3"/>
      <c r="AT33" s="884">
        <f t="shared" si="0"/>
        <v>2</v>
      </c>
      <c r="AU33" s="3"/>
    </row>
    <row r="34" spans="2:47">
      <c r="B34" s="872">
        <f>'様式D-3_S24'!$AV$5</f>
        <v>24</v>
      </c>
      <c r="C34" s="873">
        <f>'様式D-3_S24'!$AW$5</f>
        <v>10.4</v>
      </c>
      <c r="D34" s="874">
        <f>'様式D-3_S24'!$AX$5</f>
        <v>0</v>
      </c>
      <c r="E34" s="875">
        <f>'様式D-3_S24'!$AY$5</f>
        <v>0</v>
      </c>
      <c r="F34" s="875">
        <f>'様式D-3_S24'!$AZ$5</f>
        <v>0</v>
      </c>
      <c r="G34" s="886">
        <f>'様式D-3_S24'!$BA$5</f>
        <v>1</v>
      </c>
      <c r="H34" s="887">
        <f>'様式D-3_S24'!$BB$5</f>
        <v>0</v>
      </c>
      <c r="I34" s="875">
        <f>'様式D-3_S24'!$BC$5</f>
        <v>0</v>
      </c>
      <c r="J34" s="875">
        <f>'様式D-3_S24'!$BD$5</f>
        <v>1</v>
      </c>
      <c r="K34" s="886">
        <f>'様式D-3_S24'!$BE$5</f>
        <v>2</v>
      </c>
      <c r="L34" s="887">
        <f>'様式D-3_S24'!$BF$5</f>
        <v>0</v>
      </c>
      <c r="M34" s="875">
        <f>'様式D-3_S24'!$BG$5</f>
        <v>0</v>
      </c>
      <c r="N34" s="875">
        <f>'様式D-3_S24'!$BH$5</f>
        <v>0</v>
      </c>
      <c r="O34" s="886">
        <f>'様式D-3_S24'!$BI$5</f>
        <v>0</v>
      </c>
      <c r="P34" s="887">
        <f>'様式D-3_S24'!$BJ$5</f>
        <v>0</v>
      </c>
      <c r="Q34" s="875">
        <f>'様式D-3_S24'!$BK$5</f>
        <v>0</v>
      </c>
      <c r="R34" s="886">
        <f>'様式D-3_S24'!$BL$5</f>
        <v>1</v>
      </c>
      <c r="S34" s="887">
        <f>'様式D-3_S24'!$BM$5</f>
        <v>0</v>
      </c>
      <c r="T34" s="875">
        <f>'様式D-3_S24'!$BN$5</f>
        <v>0</v>
      </c>
      <c r="U34" s="886">
        <f>'様式D-3_S24'!$BO$5</f>
        <v>3</v>
      </c>
      <c r="V34" s="887">
        <f>'様式D-3_S24'!$BP$5</f>
        <v>0</v>
      </c>
      <c r="W34" s="875">
        <f>'様式D-3_S24'!$BQ$5</f>
        <v>0</v>
      </c>
      <c r="X34" s="876">
        <f>'様式D-3_S24'!$BR$5</f>
        <v>0</v>
      </c>
      <c r="Y34" s="877" t="str">
        <f>'様式D-3_S24'!$BS$5</f>
        <v>Ⅱ</v>
      </c>
      <c r="Z34" s="878" t="str">
        <f>'様式D-3_S24'!$BT$5</f>
        <v>Ⅱ</v>
      </c>
      <c r="AA34" s="878" t="str">
        <f>'様式D-3_S24'!$BU$5</f>
        <v>Ⅰ</v>
      </c>
      <c r="AB34" s="877" t="str">
        <f>'様式D-3_S24'!$BV$5</f>
        <v>Ⅱ</v>
      </c>
      <c r="AC34" s="879" t="str">
        <f>'様式D-3_S24'!$BW$5</f>
        <v/>
      </c>
      <c r="AD34" s="880" t="str">
        <f>'様式D-3_S24'!$BX$5</f>
        <v/>
      </c>
      <c r="AE34" s="880" t="str">
        <f>'様式D-3_S24'!$BY$5</f>
        <v/>
      </c>
      <c r="AF34" s="881">
        <f>'様式D-3_S24'!$BZ$5</f>
        <v>10.4</v>
      </c>
      <c r="AG34" s="885">
        <f>'様式D-3_S24'!$CA$5</f>
        <v>0</v>
      </c>
      <c r="AH34" s="882">
        <f>'様式D-3_S24'!$CB$5</f>
        <v>0</v>
      </c>
      <c r="AI34" s="882">
        <f>'様式D-3_S24'!$CC$5</f>
        <v>0.01</v>
      </c>
      <c r="AJ34" s="882">
        <f>'様式D-3_S24'!$CD$5</f>
        <v>7.0200000000000005</v>
      </c>
      <c r="AK34" s="882">
        <f>'様式D-3_S24'!$CE$5</f>
        <v>0</v>
      </c>
      <c r="AL34" s="882">
        <f>'様式D-3_S24'!$CF$5</f>
        <v>0</v>
      </c>
      <c r="AM34" s="882">
        <f>'様式D-3_S24'!$CG$5</f>
        <v>0</v>
      </c>
      <c r="AN34" s="883">
        <f>'様式D-3_S24'!$CH$5</f>
        <v>0</v>
      </c>
      <c r="AO34" s="3"/>
      <c r="AP34" s="3"/>
      <c r="AQ34" s="3"/>
      <c r="AR34" s="3"/>
      <c r="AS34" s="3"/>
      <c r="AT34" s="884">
        <f t="shared" si="0"/>
        <v>2</v>
      </c>
      <c r="AU34" s="3"/>
    </row>
    <row r="35" spans="2:47">
      <c r="B35" s="872">
        <f>'様式D-3_S25'!$AV$5</f>
        <v>25</v>
      </c>
      <c r="C35" s="873">
        <f>'様式D-3_S25'!$AW$5</f>
        <v>10.4</v>
      </c>
      <c r="D35" s="874">
        <f>'様式D-3_S25'!$AX$5</f>
        <v>0</v>
      </c>
      <c r="E35" s="875">
        <f>'様式D-3_S25'!$AY$5</f>
        <v>0</v>
      </c>
      <c r="F35" s="875">
        <f>'様式D-3_S25'!$AZ$5</f>
        <v>0</v>
      </c>
      <c r="G35" s="886">
        <f>'様式D-3_S25'!$BA$5</f>
        <v>0</v>
      </c>
      <c r="H35" s="887">
        <f>'様式D-3_S25'!$BB$5</f>
        <v>0</v>
      </c>
      <c r="I35" s="875">
        <f>'様式D-3_S25'!$BC$5</f>
        <v>0</v>
      </c>
      <c r="J35" s="875">
        <f>'様式D-3_S25'!$BD$5</f>
        <v>0</v>
      </c>
      <c r="K35" s="886">
        <f>'様式D-3_S25'!$BE$5</f>
        <v>0</v>
      </c>
      <c r="L35" s="887">
        <f>'様式D-3_S25'!$BF$5</f>
        <v>0</v>
      </c>
      <c r="M35" s="875">
        <f>'様式D-3_S25'!$BG$5</f>
        <v>0</v>
      </c>
      <c r="N35" s="875">
        <f>'様式D-3_S25'!$BH$5</f>
        <v>0</v>
      </c>
      <c r="O35" s="886">
        <f>'様式D-3_S25'!$BI$5</f>
        <v>1</v>
      </c>
      <c r="P35" s="887">
        <f>'様式D-3_S25'!$BJ$5</f>
        <v>0</v>
      </c>
      <c r="Q35" s="875">
        <f>'様式D-3_S25'!$BK$5</f>
        <v>0</v>
      </c>
      <c r="R35" s="886">
        <f>'様式D-3_S25'!$BL$5</f>
        <v>0</v>
      </c>
      <c r="S35" s="887">
        <f>'様式D-3_S25'!$BM$5</f>
        <v>0</v>
      </c>
      <c r="T35" s="875">
        <f>'様式D-3_S25'!$BN$5</f>
        <v>0</v>
      </c>
      <c r="U35" s="886">
        <f>'様式D-3_S25'!$BO$5</f>
        <v>0</v>
      </c>
      <c r="V35" s="887">
        <f>'様式D-3_S25'!$BP$5</f>
        <v>0</v>
      </c>
      <c r="W35" s="875">
        <f>'様式D-3_S25'!$BQ$5</f>
        <v>0</v>
      </c>
      <c r="X35" s="876">
        <f>'様式D-3_S25'!$BR$5</f>
        <v>1</v>
      </c>
      <c r="Y35" s="877" t="str">
        <f>'様式D-3_S25'!$BS$5</f>
        <v>Ⅰ</v>
      </c>
      <c r="Z35" s="878" t="str">
        <f>'様式D-3_S25'!$BT$5</f>
        <v>Ⅰ</v>
      </c>
      <c r="AA35" s="878" t="str">
        <f>'様式D-3_S25'!$BU$5</f>
        <v>Ⅱ</v>
      </c>
      <c r="AB35" s="877" t="str">
        <f>'様式D-3_S25'!$BV$5</f>
        <v>Ⅱ</v>
      </c>
      <c r="AC35" s="879" t="str">
        <f>'様式D-3_S25'!$BW$5</f>
        <v/>
      </c>
      <c r="AD35" s="880" t="str">
        <f>'様式D-3_S25'!$BX$5</f>
        <v/>
      </c>
      <c r="AE35" s="880" t="str">
        <f>'様式D-3_S25'!$BY$5</f>
        <v/>
      </c>
      <c r="AF35" s="881" t="str">
        <f>'様式D-3_S25'!$BZ$5</f>
        <v/>
      </c>
      <c r="AG35" s="885">
        <f>'様式D-3_S25'!$CA$5</f>
        <v>0</v>
      </c>
      <c r="AH35" s="882">
        <f>'様式D-3_S25'!$CB$5</f>
        <v>0</v>
      </c>
      <c r="AI35" s="882">
        <f>'様式D-3_S25'!$CC$5</f>
        <v>0</v>
      </c>
      <c r="AJ35" s="882">
        <f>'様式D-3_S25'!$CD$5</f>
        <v>0</v>
      </c>
      <c r="AK35" s="882">
        <f>'様式D-3_S25'!$CE$5</f>
        <v>0</v>
      </c>
      <c r="AL35" s="882">
        <f>'様式D-3_S25'!$CF$5</f>
        <v>0</v>
      </c>
      <c r="AM35" s="882">
        <f>'様式D-3_S25'!$CG$5</f>
        <v>0</v>
      </c>
      <c r="AN35" s="883">
        <f>'様式D-3_S25'!$CH$5</f>
        <v>0.74</v>
      </c>
      <c r="AO35" s="3"/>
      <c r="AP35" s="3"/>
      <c r="AQ35" s="3"/>
      <c r="AR35" s="3"/>
      <c r="AS35" s="3"/>
      <c r="AT35" s="884">
        <f t="shared" si="0"/>
        <v>2</v>
      </c>
      <c r="AU35" s="3"/>
    </row>
    <row r="36" spans="2:47">
      <c r="B36" s="872">
        <f>'様式D-3_S26'!$AV$5</f>
        <v>26</v>
      </c>
      <c r="C36" s="873">
        <f>'様式D-3_S26'!$AW$5</f>
        <v>10.4</v>
      </c>
      <c r="D36" s="874">
        <f>'様式D-3_S26'!$AX$5</f>
        <v>0</v>
      </c>
      <c r="E36" s="875">
        <f>'様式D-3_S26'!$AY$5</f>
        <v>0</v>
      </c>
      <c r="F36" s="875">
        <f>'様式D-3_S26'!$AZ$5</f>
        <v>0</v>
      </c>
      <c r="G36" s="886">
        <f>'様式D-3_S26'!$BA$5</f>
        <v>0</v>
      </c>
      <c r="H36" s="887">
        <f>'様式D-3_S26'!$BB$5</f>
        <v>0</v>
      </c>
      <c r="I36" s="875">
        <f>'様式D-3_S26'!$BC$5</f>
        <v>0</v>
      </c>
      <c r="J36" s="875">
        <f>'様式D-3_S26'!$BD$5</f>
        <v>0</v>
      </c>
      <c r="K36" s="886">
        <f>'様式D-3_S26'!$BE$5</f>
        <v>1</v>
      </c>
      <c r="L36" s="887">
        <f>'様式D-3_S26'!$BF$5</f>
        <v>0</v>
      </c>
      <c r="M36" s="875">
        <f>'様式D-3_S26'!$BG$5</f>
        <v>0</v>
      </c>
      <c r="N36" s="875">
        <f>'様式D-3_S26'!$BH$5</f>
        <v>0</v>
      </c>
      <c r="O36" s="886">
        <f>'様式D-3_S26'!$BI$5</f>
        <v>0</v>
      </c>
      <c r="P36" s="887">
        <f>'様式D-3_S26'!$BJ$5</f>
        <v>0</v>
      </c>
      <c r="Q36" s="875">
        <f>'様式D-3_S26'!$BK$5</f>
        <v>0</v>
      </c>
      <c r="R36" s="886">
        <f>'様式D-3_S26'!$BL$5</f>
        <v>0</v>
      </c>
      <c r="S36" s="887">
        <f>'様式D-3_S26'!$BM$5</f>
        <v>0</v>
      </c>
      <c r="T36" s="875">
        <f>'様式D-3_S26'!$BN$5</f>
        <v>0</v>
      </c>
      <c r="U36" s="886">
        <f>'様式D-3_S26'!$BO$5</f>
        <v>1</v>
      </c>
      <c r="V36" s="887">
        <f>'様式D-3_S26'!$BP$5</f>
        <v>0</v>
      </c>
      <c r="W36" s="875">
        <f>'様式D-3_S26'!$BQ$5</f>
        <v>0</v>
      </c>
      <c r="X36" s="876">
        <f>'様式D-3_S26'!$BR$5</f>
        <v>0</v>
      </c>
      <c r="Y36" s="877" t="str">
        <f>'様式D-3_S26'!$BS$5</f>
        <v>Ⅰ</v>
      </c>
      <c r="Z36" s="878" t="str">
        <f>'様式D-3_S26'!$BT$5</f>
        <v>Ⅱ</v>
      </c>
      <c r="AA36" s="878" t="str">
        <f>'様式D-3_S26'!$BU$5</f>
        <v>Ⅰ</v>
      </c>
      <c r="AB36" s="877" t="str">
        <f>'様式D-3_S26'!$BV$5</f>
        <v>Ⅱ</v>
      </c>
      <c r="AC36" s="879" t="str">
        <f>'様式D-3_S26'!$BW$5</f>
        <v/>
      </c>
      <c r="AD36" s="880" t="str">
        <f>'様式D-3_S26'!$BX$5</f>
        <v/>
      </c>
      <c r="AE36" s="880" t="str">
        <f>'様式D-3_S26'!$BY$5</f>
        <v/>
      </c>
      <c r="AF36" s="881" t="str">
        <f>'様式D-3_S26'!$BZ$5</f>
        <v/>
      </c>
      <c r="AG36" s="885">
        <f>'様式D-3_S26'!$CA$5</f>
        <v>0</v>
      </c>
      <c r="AH36" s="882">
        <f>'様式D-3_S26'!$CB$5</f>
        <v>0</v>
      </c>
      <c r="AI36" s="882">
        <f>'様式D-3_S26'!$CC$5</f>
        <v>0</v>
      </c>
      <c r="AJ36" s="882">
        <f>'様式D-3_S26'!$CD$5</f>
        <v>2.4500000000000002</v>
      </c>
      <c r="AK36" s="882">
        <f>'様式D-3_S26'!$CE$5</f>
        <v>0</v>
      </c>
      <c r="AL36" s="882">
        <f>'様式D-3_S26'!$CF$5</f>
        <v>0</v>
      </c>
      <c r="AM36" s="882">
        <f>'様式D-3_S26'!$CG$5</f>
        <v>0</v>
      </c>
      <c r="AN36" s="883">
        <f>'様式D-3_S26'!$CH$5</f>
        <v>0</v>
      </c>
      <c r="AO36" s="3"/>
      <c r="AP36" s="3"/>
      <c r="AQ36" s="3"/>
      <c r="AR36" s="3"/>
      <c r="AS36" s="3"/>
      <c r="AT36" s="884">
        <f t="shared" si="0"/>
        <v>2</v>
      </c>
      <c r="AU36" s="3"/>
    </row>
    <row r="37" spans="2:47">
      <c r="B37" s="872">
        <f>'様式D-3_S27'!$AV$5</f>
        <v>27</v>
      </c>
      <c r="C37" s="873">
        <f>'様式D-3_S27'!$AW$5</f>
        <v>10.4</v>
      </c>
      <c r="D37" s="874">
        <f>'様式D-3_S27'!$AX$5</f>
        <v>0</v>
      </c>
      <c r="E37" s="875">
        <f>'様式D-3_S27'!$AY$5</f>
        <v>0</v>
      </c>
      <c r="F37" s="875">
        <f>'様式D-3_S27'!$AZ$5</f>
        <v>0</v>
      </c>
      <c r="G37" s="886">
        <f>'様式D-3_S27'!$BA$5</f>
        <v>0</v>
      </c>
      <c r="H37" s="887">
        <f>'様式D-3_S27'!$BB$5</f>
        <v>0</v>
      </c>
      <c r="I37" s="875">
        <f>'様式D-3_S27'!$BC$5</f>
        <v>0</v>
      </c>
      <c r="J37" s="875">
        <f>'様式D-3_S27'!$BD$5</f>
        <v>0</v>
      </c>
      <c r="K37" s="886">
        <f>'様式D-3_S27'!$BE$5</f>
        <v>0</v>
      </c>
      <c r="L37" s="887">
        <f>'様式D-3_S27'!$BF$5</f>
        <v>0</v>
      </c>
      <c r="M37" s="875">
        <f>'様式D-3_S27'!$BG$5</f>
        <v>0</v>
      </c>
      <c r="N37" s="875">
        <f>'様式D-3_S27'!$BH$5</f>
        <v>0</v>
      </c>
      <c r="O37" s="886">
        <f>'様式D-3_S27'!$BI$5</f>
        <v>0</v>
      </c>
      <c r="P37" s="887">
        <f>'様式D-3_S27'!$BJ$5</f>
        <v>0</v>
      </c>
      <c r="Q37" s="875">
        <f>'様式D-3_S27'!$BK$5</f>
        <v>0</v>
      </c>
      <c r="R37" s="886">
        <f>'様式D-3_S27'!$BL$5</f>
        <v>0</v>
      </c>
      <c r="S37" s="887">
        <f>'様式D-3_S27'!$BM$5</f>
        <v>0</v>
      </c>
      <c r="T37" s="875">
        <f>'様式D-3_S27'!$BN$5</f>
        <v>0</v>
      </c>
      <c r="U37" s="886">
        <f>'様式D-3_S27'!$BO$5</f>
        <v>0</v>
      </c>
      <c r="V37" s="887">
        <f>'様式D-3_S27'!$BP$5</f>
        <v>0</v>
      </c>
      <c r="W37" s="875">
        <f>'様式D-3_S27'!$BQ$5</f>
        <v>0</v>
      </c>
      <c r="X37" s="876">
        <f>'様式D-3_S27'!$BR$5</f>
        <v>0</v>
      </c>
      <c r="Y37" s="877" t="str">
        <f>'様式D-3_S27'!$BS$5</f>
        <v>Ⅰ</v>
      </c>
      <c r="Z37" s="878" t="str">
        <f>'様式D-3_S27'!$BT$5</f>
        <v>Ⅰ</v>
      </c>
      <c r="AA37" s="878" t="str">
        <f>'様式D-3_S27'!$BU$5</f>
        <v>Ⅰ</v>
      </c>
      <c r="AB37" s="877" t="str">
        <f>'様式D-3_S27'!$BV$5</f>
        <v>Ⅰ</v>
      </c>
      <c r="AC37" s="879" t="str">
        <f>'様式D-3_S27'!$BW$5</f>
        <v/>
      </c>
      <c r="AD37" s="880" t="str">
        <f>'様式D-3_S27'!$BX$5</f>
        <v/>
      </c>
      <c r="AE37" s="880" t="str">
        <f>'様式D-3_S27'!$BY$5</f>
        <v/>
      </c>
      <c r="AF37" s="881" t="str">
        <f>'様式D-3_S27'!$BZ$5</f>
        <v/>
      </c>
      <c r="AG37" s="885">
        <f>'様式D-3_S27'!$CA$5</f>
        <v>0</v>
      </c>
      <c r="AH37" s="882">
        <f>'様式D-3_S27'!$CB$5</f>
        <v>0</v>
      </c>
      <c r="AI37" s="882">
        <f>'様式D-3_S27'!$CC$5</f>
        <v>0</v>
      </c>
      <c r="AJ37" s="882">
        <f>'様式D-3_S27'!$CD$5</f>
        <v>0</v>
      </c>
      <c r="AK37" s="882">
        <f>'様式D-3_S27'!$CE$5</f>
        <v>0</v>
      </c>
      <c r="AL37" s="882">
        <f>'様式D-3_S27'!$CF$5</f>
        <v>0</v>
      </c>
      <c r="AM37" s="882">
        <f>'様式D-3_S27'!$CG$5</f>
        <v>0</v>
      </c>
      <c r="AN37" s="883">
        <f>'様式D-3_S27'!$CH$5</f>
        <v>0</v>
      </c>
      <c r="AO37" s="3"/>
      <c r="AP37" s="3"/>
      <c r="AQ37" s="3"/>
      <c r="AR37" s="3"/>
      <c r="AS37" s="3"/>
      <c r="AT37" s="884">
        <f t="shared" si="0"/>
        <v>1</v>
      </c>
      <c r="AU37" s="3"/>
    </row>
    <row r="38" spans="2:47">
      <c r="B38" s="872">
        <f>'様式D-3_S28'!$AV$5</f>
        <v>28</v>
      </c>
      <c r="C38" s="873">
        <f>'様式D-3_S28'!$AW$5</f>
        <v>10.4</v>
      </c>
      <c r="D38" s="874">
        <f>'様式D-3_S28'!$AX$5</f>
        <v>0</v>
      </c>
      <c r="E38" s="875">
        <f>'様式D-3_S28'!$AY$5</f>
        <v>0</v>
      </c>
      <c r="F38" s="875">
        <f>'様式D-3_S28'!$AZ$5</f>
        <v>0</v>
      </c>
      <c r="G38" s="886">
        <f>'様式D-3_S28'!$BA$5</f>
        <v>0</v>
      </c>
      <c r="H38" s="887">
        <f>'様式D-3_S28'!$BB$5</f>
        <v>0</v>
      </c>
      <c r="I38" s="875">
        <f>'様式D-3_S28'!$BC$5</f>
        <v>0</v>
      </c>
      <c r="J38" s="875">
        <f>'様式D-3_S28'!$BD$5</f>
        <v>0</v>
      </c>
      <c r="K38" s="886">
        <f>'様式D-3_S28'!$BE$5</f>
        <v>1</v>
      </c>
      <c r="L38" s="887">
        <f>'様式D-3_S28'!$BF$5</f>
        <v>0</v>
      </c>
      <c r="M38" s="875">
        <f>'様式D-3_S28'!$BG$5</f>
        <v>0</v>
      </c>
      <c r="N38" s="875">
        <f>'様式D-3_S28'!$BH$5</f>
        <v>0</v>
      </c>
      <c r="O38" s="886">
        <f>'様式D-3_S28'!$BI$5</f>
        <v>0</v>
      </c>
      <c r="P38" s="887">
        <f>'様式D-3_S28'!$BJ$5</f>
        <v>0</v>
      </c>
      <c r="Q38" s="875">
        <f>'様式D-3_S28'!$BK$5</f>
        <v>0</v>
      </c>
      <c r="R38" s="886">
        <f>'様式D-3_S28'!$BL$5</f>
        <v>0</v>
      </c>
      <c r="S38" s="887">
        <f>'様式D-3_S28'!$BM$5</f>
        <v>0</v>
      </c>
      <c r="T38" s="875">
        <f>'様式D-3_S28'!$BN$5</f>
        <v>0</v>
      </c>
      <c r="U38" s="886">
        <f>'様式D-3_S28'!$BO$5</f>
        <v>1</v>
      </c>
      <c r="V38" s="887">
        <f>'様式D-3_S28'!$BP$5</f>
        <v>0</v>
      </c>
      <c r="W38" s="875">
        <f>'様式D-3_S28'!$BQ$5</f>
        <v>0</v>
      </c>
      <c r="X38" s="876">
        <f>'様式D-3_S28'!$BR$5</f>
        <v>0</v>
      </c>
      <c r="Y38" s="877" t="str">
        <f>'様式D-3_S28'!$BS$5</f>
        <v>Ⅰ</v>
      </c>
      <c r="Z38" s="878" t="str">
        <f>'様式D-3_S28'!$BT$5</f>
        <v>Ⅱ</v>
      </c>
      <c r="AA38" s="878" t="str">
        <f>'様式D-3_S28'!$BU$5</f>
        <v>Ⅰ</v>
      </c>
      <c r="AB38" s="877" t="str">
        <f>'様式D-3_S28'!$BV$5</f>
        <v>Ⅱ</v>
      </c>
      <c r="AC38" s="879" t="str">
        <f>'様式D-3_S28'!$BW$5</f>
        <v/>
      </c>
      <c r="AD38" s="880" t="str">
        <f>'様式D-3_S28'!$BX$5</f>
        <v/>
      </c>
      <c r="AE38" s="880" t="str">
        <f>'様式D-3_S28'!$BY$5</f>
        <v/>
      </c>
      <c r="AF38" s="881" t="str">
        <f>'様式D-3_S28'!$BZ$5</f>
        <v/>
      </c>
      <c r="AG38" s="885">
        <f>'様式D-3_S28'!$CA$5</f>
        <v>0</v>
      </c>
      <c r="AH38" s="882">
        <f>'様式D-3_S28'!$CB$5</f>
        <v>0</v>
      </c>
      <c r="AI38" s="882">
        <f>'様式D-3_S28'!$CC$5</f>
        <v>0</v>
      </c>
      <c r="AJ38" s="882">
        <f>'様式D-3_S28'!$CD$5</f>
        <v>3.38</v>
      </c>
      <c r="AK38" s="882">
        <f>'様式D-3_S28'!$CE$5</f>
        <v>0</v>
      </c>
      <c r="AL38" s="882">
        <f>'様式D-3_S28'!$CF$5</f>
        <v>0</v>
      </c>
      <c r="AM38" s="882">
        <f>'様式D-3_S28'!$CG$5</f>
        <v>0</v>
      </c>
      <c r="AN38" s="883">
        <f>'様式D-3_S28'!$CH$5</f>
        <v>0</v>
      </c>
      <c r="AO38" s="3"/>
      <c r="AP38" s="3"/>
      <c r="AQ38" s="3"/>
      <c r="AR38" s="3"/>
      <c r="AS38" s="3"/>
      <c r="AT38" s="884">
        <f t="shared" si="0"/>
        <v>2</v>
      </c>
      <c r="AU38" s="3"/>
    </row>
    <row r="39" spans="2:47">
      <c r="B39" s="872">
        <f>'様式D-3_S29'!$AV$5</f>
        <v>29</v>
      </c>
      <c r="C39" s="873">
        <f>'様式D-3_S29'!$AW$5</f>
        <v>10.4</v>
      </c>
      <c r="D39" s="874">
        <f>'様式D-3_S29'!$AX$5</f>
        <v>0</v>
      </c>
      <c r="E39" s="875">
        <f>'様式D-3_S29'!$AY$5</f>
        <v>0</v>
      </c>
      <c r="F39" s="875">
        <f>'様式D-3_S29'!$AZ$5</f>
        <v>0</v>
      </c>
      <c r="G39" s="886">
        <f>'様式D-3_S29'!$BA$5</f>
        <v>0</v>
      </c>
      <c r="H39" s="887">
        <f>'様式D-3_S29'!$BB$5</f>
        <v>0</v>
      </c>
      <c r="I39" s="875">
        <f>'様式D-3_S29'!$BC$5</f>
        <v>0</v>
      </c>
      <c r="J39" s="875">
        <f>'様式D-3_S29'!$BD$5</f>
        <v>0</v>
      </c>
      <c r="K39" s="886">
        <f>'様式D-3_S29'!$BE$5</f>
        <v>0</v>
      </c>
      <c r="L39" s="887">
        <f>'様式D-3_S29'!$BF$5</f>
        <v>0</v>
      </c>
      <c r="M39" s="875">
        <f>'様式D-3_S29'!$BG$5</f>
        <v>0</v>
      </c>
      <c r="N39" s="875">
        <f>'様式D-3_S29'!$BH$5</f>
        <v>0</v>
      </c>
      <c r="O39" s="886">
        <f>'様式D-3_S29'!$BI$5</f>
        <v>0</v>
      </c>
      <c r="P39" s="887">
        <f>'様式D-3_S29'!$BJ$5</f>
        <v>0</v>
      </c>
      <c r="Q39" s="875">
        <f>'様式D-3_S29'!$BK$5</f>
        <v>0</v>
      </c>
      <c r="R39" s="886">
        <f>'様式D-3_S29'!$BL$5</f>
        <v>0</v>
      </c>
      <c r="S39" s="887">
        <f>'様式D-3_S29'!$BM$5</f>
        <v>0</v>
      </c>
      <c r="T39" s="875">
        <f>'様式D-3_S29'!$BN$5</f>
        <v>0</v>
      </c>
      <c r="U39" s="886">
        <f>'様式D-3_S29'!$BO$5</f>
        <v>0</v>
      </c>
      <c r="V39" s="887">
        <f>'様式D-3_S29'!$BP$5</f>
        <v>0</v>
      </c>
      <c r="W39" s="875">
        <f>'様式D-3_S29'!$BQ$5</f>
        <v>0</v>
      </c>
      <c r="X39" s="876">
        <f>'様式D-3_S29'!$BR$5</f>
        <v>0</v>
      </c>
      <c r="Y39" s="877" t="str">
        <f>'様式D-3_S29'!$BS$5</f>
        <v>Ⅰ</v>
      </c>
      <c r="Z39" s="878" t="str">
        <f>'様式D-3_S29'!$BT$5</f>
        <v>Ⅰ</v>
      </c>
      <c r="AA39" s="878" t="str">
        <f>'様式D-3_S29'!$BU$5</f>
        <v>Ⅰ</v>
      </c>
      <c r="AB39" s="877" t="str">
        <f>'様式D-3_S29'!$BV$5</f>
        <v>Ⅰ</v>
      </c>
      <c r="AC39" s="879" t="str">
        <f>'様式D-3_S29'!$BW$5</f>
        <v/>
      </c>
      <c r="AD39" s="880" t="str">
        <f>'様式D-3_S29'!$BX$5</f>
        <v/>
      </c>
      <c r="AE39" s="880" t="str">
        <f>'様式D-3_S29'!$BY$5</f>
        <v/>
      </c>
      <c r="AF39" s="881" t="str">
        <f>'様式D-3_S29'!$BZ$5</f>
        <v/>
      </c>
      <c r="AG39" s="885">
        <f>'様式D-3_S29'!$CA$5</f>
        <v>0</v>
      </c>
      <c r="AH39" s="882">
        <f>'様式D-3_S29'!$CB$5</f>
        <v>0</v>
      </c>
      <c r="AI39" s="882">
        <f>'様式D-3_S29'!$CC$5</f>
        <v>0</v>
      </c>
      <c r="AJ39" s="882">
        <f>'様式D-3_S29'!$CD$5</f>
        <v>0</v>
      </c>
      <c r="AK39" s="882">
        <f>'様式D-3_S29'!$CE$5</f>
        <v>0</v>
      </c>
      <c r="AL39" s="882">
        <f>'様式D-3_S29'!$CF$5</f>
        <v>0</v>
      </c>
      <c r="AM39" s="882">
        <f>'様式D-3_S29'!$CG$5</f>
        <v>0</v>
      </c>
      <c r="AN39" s="883">
        <f>'様式D-3_S29'!$CH$5</f>
        <v>0</v>
      </c>
      <c r="AO39" s="3"/>
      <c r="AP39" s="3"/>
      <c r="AQ39" s="3"/>
      <c r="AR39" s="3"/>
      <c r="AS39" s="3"/>
      <c r="AT39" s="884">
        <f t="shared" si="0"/>
        <v>1</v>
      </c>
      <c r="AU39" s="3"/>
    </row>
    <row r="40" spans="2:47">
      <c r="B40" s="872">
        <f>'様式D-3_S30'!$AV$5</f>
        <v>30</v>
      </c>
      <c r="C40" s="873">
        <f>'様式D-3_S30'!$AW$5</f>
        <v>10.6</v>
      </c>
      <c r="D40" s="874">
        <f>'様式D-3_S30'!$AX$5</f>
        <v>0</v>
      </c>
      <c r="E40" s="875">
        <f>'様式D-3_S30'!$AY$5</f>
        <v>0</v>
      </c>
      <c r="F40" s="875">
        <f>'様式D-3_S30'!$AZ$5</f>
        <v>0</v>
      </c>
      <c r="G40" s="886">
        <f>'様式D-3_S30'!$BA$5</f>
        <v>0</v>
      </c>
      <c r="H40" s="887">
        <f>'様式D-3_S30'!$BB$5</f>
        <v>0</v>
      </c>
      <c r="I40" s="875">
        <f>'様式D-3_S30'!$BC$5</f>
        <v>0</v>
      </c>
      <c r="J40" s="875">
        <f>'様式D-3_S30'!$BD$5</f>
        <v>0</v>
      </c>
      <c r="K40" s="886">
        <f>'様式D-3_S30'!$BE$5</f>
        <v>0</v>
      </c>
      <c r="L40" s="887">
        <f>'様式D-3_S30'!$BF$5</f>
        <v>0</v>
      </c>
      <c r="M40" s="875">
        <f>'様式D-3_S30'!$BG$5</f>
        <v>0</v>
      </c>
      <c r="N40" s="875">
        <f>'様式D-3_S30'!$BH$5</f>
        <v>0</v>
      </c>
      <c r="O40" s="886">
        <f>'様式D-3_S30'!$BI$5</f>
        <v>0</v>
      </c>
      <c r="P40" s="887">
        <f>'様式D-3_S30'!$BJ$5</f>
        <v>0</v>
      </c>
      <c r="Q40" s="875">
        <f>'様式D-3_S30'!$BK$5</f>
        <v>0</v>
      </c>
      <c r="R40" s="886">
        <f>'様式D-3_S30'!$BL$5</f>
        <v>0</v>
      </c>
      <c r="S40" s="887">
        <f>'様式D-3_S30'!$BM$5</f>
        <v>0</v>
      </c>
      <c r="T40" s="875">
        <f>'様式D-3_S30'!$BN$5</f>
        <v>0</v>
      </c>
      <c r="U40" s="886">
        <f>'様式D-3_S30'!$BO$5</f>
        <v>0</v>
      </c>
      <c r="V40" s="887">
        <f>'様式D-3_S30'!$BP$5</f>
        <v>0</v>
      </c>
      <c r="W40" s="875">
        <f>'様式D-3_S30'!$BQ$5</f>
        <v>0</v>
      </c>
      <c r="X40" s="876">
        <f>'様式D-3_S30'!$BR$5</f>
        <v>0</v>
      </c>
      <c r="Y40" s="877" t="str">
        <f>'様式D-3_S30'!$BS$5</f>
        <v>Ⅰ</v>
      </c>
      <c r="Z40" s="878" t="str">
        <f>'様式D-3_S30'!$BT$5</f>
        <v>Ⅰ</v>
      </c>
      <c r="AA40" s="878" t="str">
        <f>'様式D-3_S30'!$BU$5</f>
        <v>Ⅰ</v>
      </c>
      <c r="AB40" s="877" t="str">
        <f>'様式D-3_S30'!$BV$5</f>
        <v>Ⅰ</v>
      </c>
      <c r="AC40" s="879" t="str">
        <f>'様式D-3_S30'!$BW$5</f>
        <v/>
      </c>
      <c r="AD40" s="880" t="str">
        <f>'様式D-3_S30'!$BX$5</f>
        <v/>
      </c>
      <c r="AE40" s="880" t="str">
        <f>'様式D-3_S30'!$BY$5</f>
        <v/>
      </c>
      <c r="AF40" s="881" t="str">
        <f>'様式D-3_S30'!$BZ$5</f>
        <v/>
      </c>
      <c r="AG40" s="885">
        <f>'様式D-3_S30'!$CA$5</f>
        <v>0</v>
      </c>
      <c r="AH40" s="882">
        <f>'様式D-3_S30'!$CB$5</f>
        <v>0</v>
      </c>
      <c r="AI40" s="882">
        <f>'様式D-3_S30'!$CC$5</f>
        <v>0</v>
      </c>
      <c r="AJ40" s="882">
        <f>'様式D-3_S30'!$CD$5</f>
        <v>0</v>
      </c>
      <c r="AK40" s="882">
        <f>'様式D-3_S30'!$CE$5</f>
        <v>0</v>
      </c>
      <c r="AL40" s="882">
        <f>'様式D-3_S30'!$CF$5</f>
        <v>0</v>
      </c>
      <c r="AM40" s="882">
        <f>'様式D-3_S30'!$CG$5</f>
        <v>0</v>
      </c>
      <c r="AN40" s="883">
        <f>'様式D-3_S30'!$CH$5</f>
        <v>0</v>
      </c>
      <c r="AO40" s="3"/>
      <c r="AP40" s="3"/>
      <c r="AQ40" s="3"/>
      <c r="AR40" s="3"/>
      <c r="AS40" s="3"/>
      <c r="AT40" s="884">
        <f t="shared" si="0"/>
        <v>1</v>
      </c>
      <c r="AU40" s="3"/>
    </row>
    <row r="41" spans="2:47">
      <c r="B41" s="872">
        <f>'様式D-3_S31'!$AV$5</f>
        <v>31</v>
      </c>
      <c r="C41" s="873">
        <f>'様式D-3_S31'!$AW$5</f>
        <v>10.6</v>
      </c>
      <c r="D41" s="874">
        <f>'様式D-3_S31'!$AX$5</f>
        <v>0</v>
      </c>
      <c r="E41" s="875">
        <f>'様式D-3_S31'!$AY$5</f>
        <v>0</v>
      </c>
      <c r="F41" s="875">
        <f>'様式D-3_S31'!$AZ$5</f>
        <v>0</v>
      </c>
      <c r="G41" s="886">
        <f>'様式D-3_S31'!$BA$5</f>
        <v>0</v>
      </c>
      <c r="H41" s="887">
        <f>'様式D-3_S31'!$BB$5</f>
        <v>0</v>
      </c>
      <c r="I41" s="875">
        <f>'様式D-3_S31'!$BC$5</f>
        <v>0</v>
      </c>
      <c r="J41" s="875">
        <f>'様式D-3_S31'!$BD$5</f>
        <v>0</v>
      </c>
      <c r="K41" s="886">
        <f>'様式D-3_S31'!$BE$5</f>
        <v>0</v>
      </c>
      <c r="L41" s="887">
        <f>'様式D-3_S31'!$BF$5</f>
        <v>0</v>
      </c>
      <c r="M41" s="875">
        <f>'様式D-3_S31'!$BG$5</f>
        <v>0</v>
      </c>
      <c r="N41" s="875">
        <f>'様式D-3_S31'!$BH$5</f>
        <v>0</v>
      </c>
      <c r="O41" s="886">
        <f>'様式D-3_S31'!$BI$5</f>
        <v>0</v>
      </c>
      <c r="P41" s="887">
        <f>'様式D-3_S31'!$BJ$5</f>
        <v>0</v>
      </c>
      <c r="Q41" s="875">
        <f>'様式D-3_S31'!$BK$5</f>
        <v>0</v>
      </c>
      <c r="R41" s="886">
        <f>'様式D-3_S31'!$BL$5</f>
        <v>0</v>
      </c>
      <c r="S41" s="887">
        <f>'様式D-3_S31'!$BM$5</f>
        <v>0</v>
      </c>
      <c r="T41" s="875">
        <f>'様式D-3_S31'!$BN$5</f>
        <v>0</v>
      </c>
      <c r="U41" s="886">
        <f>'様式D-3_S31'!$BO$5</f>
        <v>0</v>
      </c>
      <c r="V41" s="887">
        <f>'様式D-3_S31'!$BP$5</f>
        <v>0</v>
      </c>
      <c r="W41" s="875">
        <f>'様式D-3_S31'!$BQ$5</f>
        <v>0</v>
      </c>
      <c r="X41" s="876">
        <f>'様式D-3_S31'!$BR$5</f>
        <v>0</v>
      </c>
      <c r="Y41" s="877" t="str">
        <f>'様式D-3_S31'!$BS$5</f>
        <v>Ⅰ</v>
      </c>
      <c r="Z41" s="878" t="str">
        <f>'様式D-3_S31'!$BT$5</f>
        <v>Ⅰ</v>
      </c>
      <c r="AA41" s="878" t="str">
        <f>'様式D-3_S31'!$BU$5</f>
        <v>Ⅰ</v>
      </c>
      <c r="AB41" s="877" t="str">
        <f>'様式D-3_S31'!$BV$5</f>
        <v>Ⅰ</v>
      </c>
      <c r="AC41" s="879" t="str">
        <f>'様式D-3_S31'!$BW$5</f>
        <v/>
      </c>
      <c r="AD41" s="880" t="str">
        <f>'様式D-3_S31'!$BX$5</f>
        <v/>
      </c>
      <c r="AE41" s="880" t="str">
        <f>'様式D-3_S31'!$BY$5</f>
        <v/>
      </c>
      <c r="AF41" s="881" t="str">
        <f>'様式D-3_S31'!$BZ$5</f>
        <v/>
      </c>
      <c r="AG41" s="885">
        <f>'様式D-3_S31'!$CA$5</f>
        <v>0</v>
      </c>
      <c r="AH41" s="882">
        <f>'様式D-3_S31'!$CB$5</f>
        <v>0</v>
      </c>
      <c r="AI41" s="882">
        <f>'様式D-3_S31'!$CC$5</f>
        <v>0</v>
      </c>
      <c r="AJ41" s="882">
        <f>'様式D-3_S31'!$CD$5</f>
        <v>0</v>
      </c>
      <c r="AK41" s="882">
        <f>'様式D-3_S31'!$CE$5</f>
        <v>0</v>
      </c>
      <c r="AL41" s="882">
        <f>'様式D-3_S31'!$CF$5</f>
        <v>0</v>
      </c>
      <c r="AM41" s="882">
        <f>'様式D-3_S31'!$CG$5</f>
        <v>0</v>
      </c>
      <c r="AN41" s="883">
        <f>'様式D-3_S31'!$CH$5</f>
        <v>0</v>
      </c>
      <c r="AO41" s="3"/>
      <c r="AP41" s="3"/>
      <c r="AQ41" s="3"/>
      <c r="AR41" s="3"/>
      <c r="AS41" s="3"/>
      <c r="AT41" s="884">
        <f t="shared" si="0"/>
        <v>1</v>
      </c>
      <c r="AU41" s="3"/>
    </row>
    <row r="42" spans="2:47">
      <c r="B42" s="872">
        <f>'様式D-3_S32'!$AV$5</f>
        <v>32</v>
      </c>
      <c r="C42" s="873">
        <f>'様式D-3_S32'!$AW$5</f>
        <v>10.3</v>
      </c>
      <c r="D42" s="874">
        <f>'様式D-3_S32'!$AX$5</f>
        <v>0</v>
      </c>
      <c r="E42" s="875">
        <f>'様式D-3_S32'!$AY$5</f>
        <v>0</v>
      </c>
      <c r="F42" s="875">
        <f>'様式D-3_S32'!$AZ$5</f>
        <v>0</v>
      </c>
      <c r="G42" s="886">
        <f>'様式D-3_S32'!$BA$5</f>
        <v>0</v>
      </c>
      <c r="H42" s="887">
        <f>'様式D-3_S32'!$BB$5</f>
        <v>0</v>
      </c>
      <c r="I42" s="875">
        <f>'様式D-3_S32'!$BC$5</f>
        <v>0</v>
      </c>
      <c r="J42" s="875">
        <f>'様式D-3_S32'!$BD$5</f>
        <v>0</v>
      </c>
      <c r="K42" s="886">
        <f>'様式D-3_S32'!$BE$5</f>
        <v>0</v>
      </c>
      <c r="L42" s="887">
        <f>'様式D-3_S32'!$BF$5</f>
        <v>0</v>
      </c>
      <c r="M42" s="875">
        <f>'様式D-3_S32'!$BG$5</f>
        <v>0</v>
      </c>
      <c r="N42" s="875">
        <f>'様式D-3_S32'!$BH$5</f>
        <v>0</v>
      </c>
      <c r="O42" s="886">
        <f>'様式D-3_S32'!$BI$5</f>
        <v>0</v>
      </c>
      <c r="P42" s="887">
        <f>'様式D-3_S32'!$BJ$5</f>
        <v>0</v>
      </c>
      <c r="Q42" s="875">
        <f>'様式D-3_S32'!$BK$5</f>
        <v>0</v>
      </c>
      <c r="R42" s="886">
        <f>'様式D-3_S32'!$BL$5</f>
        <v>0</v>
      </c>
      <c r="S42" s="887">
        <f>'様式D-3_S32'!$BM$5</f>
        <v>0</v>
      </c>
      <c r="T42" s="875">
        <f>'様式D-3_S32'!$BN$5</f>
        <v>0</v>
      </c>
      <c r="U42" s="886">
        <f>'様式D-3_S32'!$BO$5</f>
        <v>0</v>
      </c>
      <c r="V42" s="887">
        <f>'様式D-3_S32'!$BP$5</f>
        <v>0</v>
      </c>
      <c r="W42" s="875">
        <f>'様式D-3_S32'!$BQ$5</f>
        <v>0</v>
      </c>
      <c r="X42" s="876">
        <f>'様式D-3_S32'!$BR$5</f>
        <v>0</v>
      </c>
      <c r="Y42" s="877" t="str">
        <f>'様式D-3_S32'!$BS$5</f>
        <v>Ⅰ</v>
      </c>
      <c r="Z42" s="878" t="str">
        <f>'様式D-3_S32'!$BT$5</f>
        <v>Ⅰ</v>
      </c>
      <c r="AA42" s="878" t="str">
        <f>'様式D-3_S32'!$BU$5</f>
        <v>Ⅰ</v>
      </c>
      <c r="AB42" s="877" t="str">
        <f>'様式D-3_S32'!$BV$5</f>
        <v>Ⅰ</v>
      </c>
      <c r="AC42" s="879" t="str">
        <f>'様式D-3_S32'!$BW$5</f>
        <v/>
      </c>
      <c r="AD42" s="880" t="str">
        <f>'様式D-3_S32'!$BX$5</f>
        <v/>
      </c>
      <c r="AE42" s="880" t="str">
        <f>'様式D-3_S32'!$BY$5</f>
        <v/>
      </c>
      <c r="AF42" s="881" t="str">
        <f>'様式D-3_S32'!$BZ$5</f>
        <v/>
      </c>
      <c r="AG42" s="885">
        <f>'様式D-3_S32'!$CA$5</f>
        <v>0</v>
      </c>
      <c r="AH42" s="882">
        <f>'様式D-3_S32'!$CB$5</f>
        <v>0</v>
      </c>
      <c r="AI42" s="882">
        <f>'様式D-3_S32'!$CC$5</f>
        <v>0</v>
      </c>
      <c r="AJ42" s="882">
        <f>'様式D-3_S32'!$CD$5</f>
        <v>0</v>
      </c>
      <c r="AK42" s="882">
        <f>'様式D-3_S32'!$CE$5</f>
        <v>0</v>
      </c>
      <c r="AL42" s="882">
        <f>'様式D-3_S32'!$CF$5</f>
        <v>0</v>
      </c>
      <c r="AM42" s="882">
        <f>'様式D-3_S32'!$CG$5</f>
        <v>0</v>
      </c>
      <c r="AN42" s="883">
        <f>'様式D-3_S32'!$CH$5</f>
        <v>0</v>
      </c>
      <c r="AO42" s="3"/>
      <c r="AP42" s="3"/>
      <c r="AQ42" s="3"/>
      <c r="AR42" s="3"/>
      <c r="AS42" s="3"/>
      <c r="AT42" s="884">
        <f t="shared" si="0"/>
        <v>1</v>
      </c>
      <c r="AU42" s="3"/>
    </row>
    <row r="43" spans="2:47" ht="12.6" thickBot="1">
      <c r="B43" s="888" t="str">
        <f>'様式D-3_PE'!$AV$5</f>
        <v>PE</v>
      </c>
      <c r="C43" s="873">
        <f>'様式D-3_PE'!$AW$5</f>
        <v>0</v>
      </c>
      <c r="D43" s="889">
        <f>'様式D-3_PE'!$AX$5</f>
        <v>0</v>
      </c>
      <c r="E43" s="890">
        <f>'様式D-3_PE'!$AY$5</f>
        <v>0</v>
      </c>
      <c r="F43" s="890">
        <f>'様式D-3_PE'!$AZ$5</f>
        <v>0</v>
      </c>
      <c r="G43" s="891">
        <f>'様式D-3_PE'!$BA$5</f>
        <v>0</v>
      </c>
      <c r="H43" s="892">
        <f>'様式D-3_PE'!$BB$5</f>
        <v>0</v>
      </c>
      <c r="I43" s="890">
        <f>'様式D-3_PE'!$BC$5</f>
        <v>0</v>
      </c>
      <c r="J43" s="890">
        <f>'様式D-3_PE'!$BD$5</f>
        <v>0</v>
      </c>
      <c r="K43" s="891">
        <f>'様式D-3_PE'!$BE$5</f>
        <v>0</v>
      </c>
      <c r="L43" s="892">
        <f>'様式D-3_PE'!$BF$5</f>
        <v>0</v>
      </c>
      <c r="M43" s="890">
        <f>'様式D-3_PE'!$BG$5</f>
        <v>0</v>
      </c>
      <c r="N43" s="890">
        <f>'様式D-3_PE'!$BH$5</f>
        <v>0</v>
      </c>
      <c r="O43" s="891">
        <f>'様式D-3_PE'!$BI$5</f>
        <v>0</v>
      </c>
      <c r="P43" s="892">
        <f>'様式D-3_PE'!$BJ$5</f>
        <v>0</v>
      </c>
      <c r="Q43" s="890">
        <f>'様式D-3_PE'!$BK$5</f>
        <v>0</v>
      </c>
      <c r="R43" s="891">
        <f>'様式D-3_PE'!$BL$5</f>
        <v>0</v>
      </c>
      <c r="S43" s="892">
        <f>'様式D-3_PE'!$BM$5</f>
        <v>0</v>
      </c>
      <c r="T43" s="890">
        <f>'様式D-3_PE'!$BN$5</f>
        <v>0</v>
      </c>
      <c r="U43" s="891">
        <f>'様式D-3_PE'!$BO$5</f>
        <v>0</v>
      </c>
      <c r="V43" s="892">
        <f>'様式D-3_PE'!$BP$5</f>
        <v>0</v>
      </c>
      <c r="W43" s="890">
        <f>'様式D-3_PE'!$BQ$5</f>
        <v>0</v>
      </c>
      <c r="X43" s="893">
        <f>'様式D-3_PE'!$BR$5</f>
        <v>0</v>
      </c>
      <c r="Y43" s="894" t="str">
        <f>'様式D-3_PE'!$BS$5</f>
        <v>Ⅰ</v>
      </c>
      <c r="Z43" s="895" t="str">
        <f>'様式D-3_PE'!$BT$5</f>
        <v>Ⅰ</v>
      </c>
      <c r="AA43" s="895" t="str">
        <f>'様式D-3_PE'!$BU$5</f>
        <v>Ⅰ</v>
      </c>
      <c r="AB43" s="894" t="str">
        <f>'様式D-3_PE'!$BV$5</f>
        <v>Ⅰ</v>
      </c>
      <c r="AC43" s="896" t="str">
        <f>'様式D-3_PE'!$BW$5</f>
        <v/>
      </c>
      <c r="AD43" s="897" t="str">
        <f>'様式D-3_PE'!$BX$5</f>
        <v/>
      </c>
      <c r="AE43" s="897" t="str">
        <f>'様式D-3_PE'!$BY$5</f>
        <v/>
      </c>
      <c r="AF43" s="898" t="str">
        <f>'様式D-3_PE'!$BZ$5</f>
        <v/>
      </c>
      <c r="AG43" s="899">
        <f>'様式D-3_PE'!$CA$5</f>
        <v>0</v>
      </c>
      <c r="AH43" s="900">
        <f>'様式D-3_PE'!$CB$5</f>
        <v>0</v>
      </c>
      <c r="AI43" s="900">
        <f>'様式D-3_PE'!$CC$5</f>
        <v>0</v>
      </c>
      <c r="AJ43" s="900">
        <f>'様式D-3_PE'!$CD$5</f>
        <v>0</v>
      </c>
      <c r="AK43" s="900">
        <f>'様式D-3_PE'!$CE$5</f>
        <v>0</v>
      </c>
      <c r="AL43" s="900">
        <f>'様式D-3_PE'!$CF$5</f>
        <v>0</v>
      </c>
      <c r="AM43" s="900">
        <f>'様式D-3_PE'!$CG$5</f>
        <v>0</v>
      </c>
      <c r="AN43" s="901">
        <f>'様式D-3_PE'!$CH$5</f>
        <v>0</v>
      </c>
      <c r="AO43" s="3"/>
      <c r="AP43" s="3"/>
      <c r="AQ43" s="3"/>
      <c r="AR43" s="3"/>
      <c r="AS43" s="3"/>
      <c r="AT43" s="884">
        <f t="shared" si="0"/>
        <v>1</v>
      </c>
      <c r="AU43" s="3"/>
    </row>
    <row r="44" spans="2:47" ht="15" customHeight="1" thickTop="1" thickBot="1">
      <c r="B44" s="902" t="s">
        <v>712</v>
      </c>
      <c r="C44" s="903"/>
      <c r="D44" s="904">
        <f>SUM(D10:D43)</f>
        <v>0</v>
      </c>
      <c r="E44" s="905">
        <f t="shared" ref="E44:X44" si="1">SUM(E10:E43)</f>
        <v>0</v>
      </c>
      <c r="F44" s="905">
        <f t="shared" si="1"/>
        <v>0</v>
      </c>
      <c r="G44" s="906">
        <f t="shared" si="1"/>
        <v>6</v>
      </c>
      <c r="H44" s="907">
        <f t="shared" si="1"/>
        <v>0</v>
      </c>
      <c r="I44" s="905">
        <f t="shared" si="1"/>
        <v>0</v>
      </c>
      <c r="J44" s="905">
        <f t="shared" si="1"/>
        <v>1</v>
      </c>
      <c r="K44" s="906">
        <f t="shared" si="1"/>
        <v>16</v>
      </c>
      <c r="L44" s="907">
        <f t="shared" si="1"/>
        <v>0</v>
      </c>
      <c r="M44" s="905">
        <f t="shared" si="1"/>
        <v>0</v>
      </c>
      <c r="N44" s="905">
        <f t="shared" si="1"/>
        <v>0</v>
      </c>
      <c r="O44" s="906">
        <f t="shared" si="1"/>
        <v>2</v>
      </c>
      <c r="P44" s="907">
        <f t="shared" si="1"/>
        <v>0</v>
      </c>
      <c r="Q44" s="905">
        <f t="shared" si="1"/>
        <v>0</v>
      </c>
      <c r="R44" s="906">
        <f t="shared" si="1"/>
        <v>6</v>
      </c>
      <c r="S44" s="907">
        <f t="shared" si="1"/>
        <v>0</v>
      </c>
      <c r="T44" s="905">
        <f t="shared" si="1"/>
        <v>0</v>
      </c>
      <c r="U44" s="906">
        <f t="shared" si="1"/>
        <v>17</v>
      </c>
      <c r="V44" s="907">
        <f t="shared" si="1"/>
        <v>0</v>
      </c>
      <c r="W44" s="905">
        <f t="shared" si="1"/>
        <v>0</v>
      </c>
      <c r="X44" s="908">
        <f t="shared" si="1"/>
        <v>2</v>
      </c>
      <c r="Y44" s="909"/>
      <c r="Z44" s="910"/>
      <c r="AA44" s="910"/>
      <c r="AB44" s="909"/>
      <c r="AC44" s="911">
        <f>SUM(AC10:AC43)</f>
        <v>0</v>
      </c>
      <c r="AD44" s="912">
        <f>SUM(AD10:AD43)</f>
        <v>0</v>
      </c>
      <c r="AE44" s="912">
        <f>SUM(AE10:AE43)</f>
        <v>0</v>
      </c>
      <c r="AF44" s="913">
        <f>SUM(AF10:AF43)</f>
        <v>62.4</v>
      </c>
      <c r="AG44" s="914">
        <f t="shared" ref="AG44:AN44" si="2">SUM(AG10:AG43)</f>
        <v>0</v>
      </c>
      <c r="AH44" s="915">
        <f t="shared" si="2"/>
        <v>0</v>
      </c>
      <c r="AI44" s="915">
        <f t="shared" si="2"/>
        <v>0.01</v>
      </c>
      <c r="AJ44" s="915">
        <f t="shared" si="2"/>
        <v>22.84</v>
      </c>
      <c r="AK44" s="915">
        <f t="shared" si="2"/>
        <v>0</v>
      </c>
      <c r="AL44" s="915">
        <f t="shared" si="2"/>
        <v>0</v>
      </c>
      <c r="AM44" s="915">
        <f t="shared" si="2"/>
        <v>0</v>
      </c>
      <c r="AN44" s="916">
        <f t="shared" si="2"/>
        <v>3.49</v>
      </c>
      <c r="AO44" s="3"/>
      <c r="AP44" s="3"/>
      <c r="AQ44" s="3"/>
      <c r="AR44" s="3"/>
      <c r="AS44" s="3"/>
      <c r="AT44" s="917">
        <f>MAX(AT10:AT43)</f>
        <v>2</v>
      </c>
      <c r="AU44" s="3" t="s">
        <v>713</v>
      </c>
    </row>
    <row r="45" spans="2:47">
      <c r="D45" s="808" t="s">
        <v>714</v>
      </c>
      <c r="E45" s="807"/>
      <c r="F45" s="808"/>
      <c r="G45" s="808"/>
      <c r="H45" s="808"/>
      <c r="I45" s="808"/>
      <c r="J45" s="808"/>
      <c r="K45" s="808"/>
      <c r="L45" s="808"/>
      <c r="M45" s="808"/>
      <c r="N45" s="808"/>
      <c r="O45" s="808"/>
      <c r="P45" s="808"/>
      <c r="Q45" s="808"/>
      <c r="R45" s="808"/>
      <c r="S45" s="808"/>
      <c r="T45" s="808"/>
      <c r="U45" s="808"/>
      <c r="V45" s="808"/>
      <c r="W45" s="808"/>
      <c r="X45" s="808"/>
      <c r="Y45" s="808"/>
      <c r="Z45" s="808"/>
      <c r="AA45" s="808"/>
      <c r="AB45" s="808"/>
      <c r="AC45" s="808"/>
      <c r="AD45" s="808"/>
      <c r="AE45" s="808"/>
      <c r="AF45" s="808"/>
      <c r="AG45" s="808"/>
      <c r="AH45" s="808"/>
      <c r="AI45" s="808"/>
      <c r="AJ45" s="808"/>
      <c r="AK45" s="808"/>
      <c r="AL45" s="808"/>
      <c r="AM45" s="808"/>
      <c r="AN45" s="808"/>
    </row>
    <row r="46" spans="2:47">
      <c r="D46" s="808" t="s">
        <v>715</v>
      </c>
      <c r="E46" s="807"/>
      <c r="F46" s="808"/>
      <c r="G46" s="808"/>
      <c r="H46" s="808"/>
      <c r="I46" s="808"/>
      <c r="J46" s="808"/>
      <c r="K46" s="808"/>
      <c r="L46" s="808"/>
      <c r="M46" s="808"/>
      <c r="N46" s="808"/>
      <c r="O46" s="808"/>
      <c r="P46" s="808"/>
      <c r="Q46" s="808"/>
      <c r="R46" s="808"/>
      <c r="S46" s="808"/>
      <c r="T46" s="808"/>
      <c r="U46" s="808"/>
      <c r="V46" s="808"/>
      <c r="W46" s="808"/>
      <c r="X46" s="808"/>
      <c r="Y46" s="808"/>
      <c r="Z46" s="808"/>
      <c r="AA46" s="808"/>
      <c r="AB46" s="808"/>
      <c r="AC46" s="808"/>
      <c r="AD46" s="808"/>
      <c r="AE46" s="808"/>
      <c r="AF46" s="808"/>
      <c r="AG46" s="808"/>
      <c r="AH46" s="808"/>
      <c r="AI46" s="808"/>
      <c r="AJ46" s="808"/>
      <c r="AK46" s="808"/>
      <c r="AL46" s="808"/>
      <c r="AM46" s="808"/>
      <c r="AN46" s="808"/>
    </row>
    <row r="47" spans="2:47">
      <c r="D47" s="808" t="s">
        <v>716</v>
      </c>
      <c r="E47" s="807"/>
      <c r="F47" s="808"/>
      <c r="G47" s="808"/>
      <c r="H47" s="808"/>
      <c r="I47" s="808"/>
      <c r="J47" s="808"/>
      <c r="K47" s="808"/>
      <c r="L47" s="808"/>
      <c r="M47" s="808"/>
      <c r="N47" s="808"/>
      <c r="O47" s="808"/>
      <c r="P47" s="808"/>
      <c r="Q47" s="808"/>
      <c r="R47" s="808"/>
      <c r="S47" s="808"/>
      <c r="T47" s="808"/>
      <c r="U47" s="808"/>
      <c r="V47" s="808"/>
      <c r="W47" s="808"/>
      <c r="X47" s="808"/>
      <c r="Y47" s="808"/>
      <c r="Z47" s="808"/>
      <c r="AA47" s="808"/>
      <c r="AB47" s="808"/>
      <c r="AC47" s="808"/>
      <c r="AD47" s="808"/>
      <c r="AE47" s="808"/>
      <c r="AF47" s="808"/>
      <c r="AG47" s="808"/>
      <c r="AH47" s="808"/>
      <c r="AI47" s="808"/>
      <c r="AJ47" s="808"/>
      <c r="AK47" s="808"/>
      <c r="AL47" s="808"/>
      <c r="AM47" s="808"/>
      <c r="AN47" s="808"/>
    </row>
    <row r="48" spans="2:47">
      <c r="D48" s="808" t="s">
        <v>717</v>
      </c>
      <c r="E48" s="807"/>
      <c r="F48" s="808"/>
      <c r="G48" s="808"/>
      <c r="H48" s="808"/>
      <c r="I48" s="808"/>
      <c r="J48" s="808"/>
      <c r="K48" s="808"/>
      <c r="L48" s="808"/>
      <c r="M48" s="808"/>
      <c r="N48" s="808"/>
      <c r="O48" s="808"/>
      <c r="P48" s="808"/>
      <c r="Q48" s="808"/>
      <c r="R48" s="808"/>
      <c r="S48" s="808"/>
      <c r="T48" s="808"/>
      <c r="U48" s="808"/>
      <c r="V48" s="808"/>
      <c r="W48" s="808"/>
      <c r="X48" s="808"/>
      <c r="Y48" s="808"/>
      <c r="Z48" s="808"/>
      <c r="AA48" s="808"/>
      <c r="AB48" s="808"/>
      <c r="AC48" s="808"/>
      <c r="AD48" s="808"/>
      <c r="AE48" s="808"/>
      <c r="AF48" s="808"/>
      <c r="AG48" s="808"/>
      <c r="AH48" s="808"/>
      <c r="AI48" s="808"/>
      <c r="AJ48" s="808"/>
      <c r="AK48" s="808"/>
      <c r="AL48" s="808"/>
      <c r="AM48" s="808"/>
      <c r="AN48" s="808"/>
    </row>
    <row r="49" spans="4:40">
      <c r="D49" s="808" t="s">
        <v>718</v>
      </c>
      <c r="E49" s="807"/>
      <c r="F49" s="808"/>
      <c r="G49" s="808"/>
      <c r="H49" s="808"/>
      <c r="I49" s="808"/>
      <c r="J49" s="808"/>
      <c r="K49" s="808"/>
      <c r="L49" s="808"/>
      <c r="M49" s="808"/>
      <c r="N49" s="808"/>
      <c r="O49" s="808"/>
      <c r="P49" s="808"/>
      <c r="Q49" s="808"/>
      <c r="R49" s="808"/>
      <c r="S49" s="808"/>
      <c r="T49" s="808"/>
      <c r="U49" s="808"/>
      <c r="V49" s="808"/>
      <c r="W49" s="808"/>
      <c r="X49" s="808"/>
      <c r="Y49" s="808"/>
      <c r="Z49" s="808"/>
      <c r="AA49" s="808"/>
      <c r="AB49" s="808"/>
      <c r="AC49" s="808"/>
      <c r="AD49" s="808"/>
      <c r="AE49" s="808"/>
      <c r="AF49" s="808"/>
      <c r="AG49" s="808"/>
      <c r="AH49" s="808"/>
      <c r="AI49" s="808"/>
      <c r="AJ49" s="808"/>
      <c r="AK49" s="808"/>
      <c r="AL49" s="808"/>
      <c r="AM49" s="808"/>
      <c r="AN49" s="808"/>
    </row>
    <row r="50" spans="4:40">
      <c r="D50" s="808" t="s">
        <v>719</v>
      </c>
      <c r="E50" s="807"/>
      <c r="F50" s="808"/>
      <c r="G50" s="808"/>
      <c r="H50" s="808"/>
      <c r="I50" s="808"/>
      <c r="J50" s="808"/>
      <c r="K50" s="808"/>
      <c r="L50" s="808"/>
      <c r="M50" s="808"/>
      <c r="N50" s="808"/>
      <c r="O50" s="808"/>
      <c r="P50" s="808"/>
      <c r="Q50" s="808"/>
      <c r="R50" s="808"/>
      <c r="S50" s="808"/>
      <c r="T50" s="808"/>
      <c r="U50" s="808"/>
      <c r="V50" s="808"/>
      <c r="W50" s="808"/>
      <c r="X50" s="808"/>
      <c r="Y50" s="808"/>
      <c r="Z50" s="808"/>
      <c r="AA50" s="808"/>
      <c r="AB50" s="808"/>
      <c r="AC50" s="808"/>
      <c r="AD50" s="808"/>
      <c r="AE50" s="808"/>
      <c r="AF50" s="808"/>
      <c r="AG50" s="808"/>
      <c r="AH50" s="808"/>
      <c r="AI50" s="808"/>
      <c r="AJ50" s="808"/>
      <c r="AK50" s="808"/>
      <c r="AL50" s="808"/>
      <c r="AM50" s="808"/>
      <c r="AN50" s="808"/>
    </row>
  </sheetData>
  <mergeCells count="42">
    <mergeCell ref="AK8:AN8"/>
    <mergeCell ref="B44:C44"/>
    <mergeCell ref="Y8:Y9"/>
    <mergeCell ref="Z8:Z9"/>
    <mergeCell ref="AA8:AA9"/>
    <mergeCell ref="AB8:AB9"/>
    <mergeCell ref="AC8:AF8"/>
    <mergeCell ref="AG8:AJ8"/>
    <mergeCell ref="AT6:AT9"/>
    <mergeCell ref="D7:O7"/>
    <mergeCell ref="P7:X7"/>
    <mergeCell ref="AC7:AF7"/>
    <mergeCell ref="AG7:AN7"/>
    <mergeCell ref="D8:G8"/>
    <mergeCell ref="H8:K8"/>
    <mergeCell ref="L8:O8"/>
    <mergeCell ref="P8:R8"/>
    <mergeCell ref="S8:U8"/>
    <mergeCell ref="B4:AF4"/>
    <mergeCell ref="AG4:AI5"/>
    <mergeCell ref="AJ4:AN5"/>
    <mergeCell ref="B5:AF5"/>
    <mergeCell ref="B6:B9"/>
    <mergeCell ref="C6:C9"/>
    <mergeCell ref="D6:X6"/>
    <mergeCell ref="Y6:AB7"/>
    <mergeCell ref="AC6:AN6"/>
    <mergeCell ref="V8:X8"/>
    <mergeCell ref="AG2:AI3"/>
    <mergeCell ref="AJ2:AN3"/>
    <mergeCell ref="B3:D3"/>
    <mergeCell ref="E3:J3"/>
    <mergeCell ref="K3:M3"/>
    <mergeCell ref="N3:T3"/>
    <mergeCell ref="U3:X3"/>
    <mergeCell ref="Y3:AF3"/>
    <mergeCell ref="B2:D2"/>
    <mergeCell ref="E2:J2"/>
    <mergeCell ref="K2:M2"/>
    <mergeCell ref="N2:T2"/>
    <mergeCell ref="U2:X2"/>
    <mergeCell ref="Y2:AF2"/>
  </mergeCells>
  <phoneticPr fontId="8"/>
  <conditionalFormatting sqref="E2:T3">
    <cfRule type="cellIs" dxfId="0" priority="1" operator="equal">
      <formula>0</formula>
    </cfRule>
  </conditionalFormatting>
  <printOptions horizontalCentered="1"/>
  <pageMargins left="0.70866141732283472" right="0.70866141732283472" top="0.74803149606299213" bottom="0.74803149606299213" header="0.31496062992125984" footer="0.31496062992125984"/>
  <pageSetup paperSize="9" scale="83"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B3:N80"/>
  <sheetViews>
    <sheetView view="pageBreakPreview" zoomScale="80" zoomScaleNormal="85" zoomScaleSheetLayoutView="80" workbookViewId="0"/>
  </sheetViews>
  <sheetFormatPr defaultRowHeight="13.2"/>
  <cols>
    <col min="2" max="2" width="18.109375" bestFit="1" customWidth="1"/>
    <col min="3" max="3" width="22.77734375" customWidth="1"/>
    <col min="4" max="5" width="18.33203125" bestFit="1" customWidth="1"/>
    <col min="6" max="6" width="12.77734375" customWidth="1"/>
    <col min="7" max="7" width="9.33203125" customWidth="1"/>
    <col min="8" max="8" width="14" bestFit="1" customWidth="1"/>
    <col min="9" max="9" width="14.109375" customWidth="1"/>
    <col min="10" max="10" width="11.77734375" bestFit="1" customWidth="1"/>
    <col min="11" max="11" width="3.77734375" customWidth="1"/>
    <col min="12" max="12" width="16.109375" customWidth="1"/>
    <col min="13" max="13" width="9.44140625" customWidth="1"/>
    <col min="14" max="14" width="19.44140625" bestFit="1" customWidth="1"/>
  </cols>
  <sheetData>
    <row r="3" spans="2:14" ht="13.8" thickBot="1"/>
    <row r="4" spans="2:14" ht="13.8" thickBot="1">
      <c r="B4" s="316" t="s">
        <v>270</v>
      </c>
      <c r="C4" s="317"/>
      <c r="D4" s="317"/>
      <c r="E4" s="318"/>
    </row>
    <row r="5" spans="2:14" ht="13.8" thickBot="1">
      <c r="B5" s="46" t="s">
        <v>253</v>
      </c>
      <c r="C5" s="46" t="s">
        <v>254</v>
      </c>
      <c r="D5" s="46" t="s">
        <v>267</v>
      </c>
      <c r="E5" s="46" t="s">
        <v>268</v>
      </c>
    </row>
    <row r="6" spans="2:14" ht="13.8" thickTop="1">
      <c r="B6" s="58" t="s">
        <v>255</v>
      </c>
      <c r="C6" s="58" t="s">
        <v>262</v>
      </c>
      <c r="D6" s="58" t="s">
        <v>145</v>
      </c>
      <c r="E6" s="58" t="s">
        <v>145</v>
      </c>
    </row>
    <row r="7" spans="2:14">
      <c r="B7" s="59" t="s">
        <v>256</v>
      </c>
      <c r="C7" s="59" t="s">
        <v>263</v>
      </c>
      <c r="D7" s="59" t="s">
        <v>269</v>
      </c>
      <c r="E7" s="59" t="s">
        <v>269</v>
      </c>
    </row>
    <row r="8" spans="2:14">
      <c r="B8" s="60" t="s">
        <v>257</v>
      </c>
      <c r="C8" s="60" t="s">
        <v>264</v>
      </c>
      <c r="D8" s="61"/>
      <c r="E8" s="61"/>
    </row>
    <row r="9" spans="2:14">
      <c r="B9" s="60" t="s">
        <v>258</v>
      </c>
      <c r="C9" s="60" t="s">
        <v>265</v>
      </c>
      <c r="D9" s="61"/>
      <c r="E9" s="61"/>
    </row>
    <row r="10" spans="2:14">
      <c r="B10" s="60" t="s">
        <v>260</v>
      </c>
      <c r="C10" s="60" t="s">
        <v>149</v>
      </c>
      <c r="D10" s="61"/>
      <c r="E10" s="61"/>
    </row>
    <row r="11" spans="2:14">
      <c r="B11" s="61" t="s">
        <v>259</v>
      </c>
      <c r="C11" s="61"/>
      <c r="D11" s="61"/>
      <c r="E11" s="61"/>
    </row>
    <row r="12" spans="2:14">
      <c r="B12" s="61" t="s">
        <v>261</v>
      </c>
      <c r="C12" s="18"/>
    </row>
    <row r="13" spans="2:14" ht="13.8" thickBot="1"/>
    <row r="14" spans="2:14" ht="13.8" thickBot="1">
      <c r="B14" s="310" t="s">
        <v>278</v>
      </c>
      <c r="C14" s="311"/>
      <c r="D14" s="311"/>
      <c r="E14" s="311"/>
      <c r="F14" s="311"/>
      <c r="G14" s="311"/>
      <c r="H14" s="311"/>
      <c r="I14" s="311"/>
      <c r="J14" s="312"/>
      <c r="L14" t="s">
        <v>209</v>
      </c>
    </row>
    <row r="15" spans="2:14" ht="13.8" thickBot="1">
      <c r="B15" s="46" t="s">
        <v>139</v>
      </c>
      <c r="C15" t="s">
        <v>227</v>
      </c>
      <c r="D15" s="46" t="s">
        <v>228</v>
      </c>
      <c r="E15" s="46" t="s">
        <v>229</v>
      </c>
      <c r="F15" s="46" t="s">
        <v>230</v>
      </c>
      <c r="G15" s="46" t="s">
        <v>231</v>
      </c>
      <c r="H15" s="46" t="s">
        <v>232</v>
      </c>
      <c r="I15" s="46" t="s">
        <v>233</v>
      </c>
      <c r="J15" s="46" t="s">
        <v>234</v>
      </c>
      <c r="L15" t="s">
        <v>210</v>
      </c>
      <c r="M15" t="s">
        <v>217</v>
      </c>
      <c r="N15" t="s">
        <v>210</v>
      </c>
    </row>
    <row r="16" spans="2:14" ht="13.8" thickTop="1">
      <c r="B16" s="45" t="s">
        <v>281</v>
      </c>
      <c r="C16" s="55" t="s">
        <v>242</v>
      </c>
      <c r="D16" s="53" t="s">
        <v>153</v>
      </c>
      <c r="E16" s="53" t="s">
        <v>146</v>
      </c>
      <c r="F16" s="53" t="s">
        <v>154</v>
      </c>
      <c r="G16" s="53" t="s">
        <v>154</v>
      </c>
      <c r="H16" s="53" t="s">
        <v>170</v>
      </c>
      <c r="I16" s="48" t="s">
        <v>175</v>
      </c>
      <c r="J16" s="48" t="s">
        <v>173</v>
      </c>
      <c r="L16" t="s">
        <v>211</v>
      </c>
      <c r="M16" t="s">
        <v>211</v>
      </c>
      <c r="N16" t="s">
        <v>286</v>
      </c>
    </row>
    <row r="17" spans="2:14">
      <c r="B17" s="47" t="s">
        <v>140</v>
      </c>
      <c r="C17" s="56" t="s">
        <v>243</v>
      </c>
      <c r="D17" s="49" t="s">
        <v>143</v>
      </c>
      <c r="E17" s="49" t="s">
        <v>147</v>
      </c>
      <c r="F17" s="49" t="s">
        <v>155</v>
      </c>
      <c r="G17" s="49" t="s">
        <v>159</v>
      </c>
      <c r="H17" s="49" t="s">
        <v>171</v>
      </c>
      <c r="I17" s="49" t="s">
        <v>176</v>
      </c>
      <c r="J17" s="49" t="s">
        <v>172</v>
      </c>
      <c r="L17" t="s">
        <v>213</v>
      </c>
      <c r="M17" t="s">
        <v>212</v>
      </c>
      <c r="N17" t="s">
        <v>287</v>
      </c>
    </row>
    <row r="18" spans="2:14">
      <c r="B18" s="47" t="s">
        <v>141</v>
      </c>
      <c r="C18" s="56" t="s">
        <v>244</v>
      </c>
      <c r="D18" s="49" t="s">
        <v>144</v>
      </c>
      <c r="E18" s="49" t="s">
        <v>279</v>
      </c>
      <c r="F18" s="49" t="s">
        <v>156</v>
      </c>
      <c r="G18" s="49" t="s">
        <v>157</v>
      </c>
      <c r="H18" s="49"/>
      <c r="I18" s="49" t="s">
        <v>171</v>
      </c>
      <c r="J18" s="49" t="s">
        <v>174</v>
      </c>
      <c r="L18" t="s">
        <v>214</v>
      </c>
      <c r="M18" t="s">
        <v>215</v>
      </c>
      <c r="N18" t="s">
        <v>288</v>
      </c>
    </row>
    <row r="19" spans="2:14">
      <c r="B19" s="47" t="s">
        <v>142</v>
      </c>
      <c r="C19" s="56" t="s">
        <v>245</v>
      </c>
      <c r="D19" s="49"/>
      <c r="E19" s="49" t="s">
        <v>283</v>
      </c>
      <c r="F19" s="49" t="s">
        <v>157</v>
      </c>
      <c r="G19" s="49" t="s">
        <v>158</v>
      </c>
      <c r="H19" s="49"/>
      <c r="I19" s="49"/>
      <c r="J19" s="49"/>
      <c r="L19" t="s">
        <v>215</v>
      </c>
      <c r="M19" t="s">
        <v>216</v>
      </c>
      <c r="N19" t="s">
        <v>289</v>
      </c>
    </row>
    <row r="20" spans="2:14">
      <c r="B20" s="50" t="s">
        <v>149</v>
      </c>
      <c r="C20" s="56" t="s">
        <v>240</v>
      </c>
      <c r="D20" s="49"/>
      <c r="E20" s="49" t="s">
        <v>148</v>
      </c>
      <c r="F20" s="49" t="s">
        <v>158</v>
      </c>
      <c r="G20" s="49" t="s">
        <v>273</v>
      </c>
      <c r="H20" s="49"/>
      <c r="I20" s="49"/>
      <c r="J20" s="49"/>
      <c r="L20" t="s">
        <v>216</v>
      </c>
      <c r="N20" t="s">
        <v>290</v>
      </c>
    </row>
    <row r="21" spans="2:14">
      <c r="B21" s="50"/>
      <c r="C21" s="56" t="s">
        <v>241</v>
      </c>
      <c r="D21" s="49"/>
      <c r="E21" s="49" t="s">
        <v>272</v>
      </c>
      <c r="F21" s="49" t="s">
        <v>273</v>
      </c>
      <c r="G21" s="49"/>
      <c r="H21" s="49"/>
      <c r="I21" s="49"/>
      <c r="J21" s="49"/>
      <c r="N21" t="s">
        <v>291</v>
      </c>
    </row>
    <row r="22" spans="2:14">
      <c r="C22" s="56" t="s">
        <v>246</v>
      </c>
      <c r="D22" s="49"/>
      <c r="E22" s="49" t="s">
        <v>149</v>
      </c>
      <c r="F22" s="49"/>
      <c r="G22" s="49"/>
      <c r="H22" s="49"/>
      <c r="I22" s="49"/>
      <c r="J22" s="49"/>
      <c r="L22" t="s">
        <v>218</v>
      </c>
    </row>
    <row r="23" spans="2:14">
      <c r="C23" s="56" t="s">
        <v>247</v>
      </c>
      <c r="D23" s="49"/>
      <c r="E23" s="49"/>
      <c r="F23" s="49"/>
      <c r="G23" s="49"/>
      <c r="H23" s="49"/>
      <c r="I23" s="49"/>
      <c r="J23" s="49"/>
    </row>
    <row r="24" spans="2:14">
      <c r="C24" s="56" t="s">
        <v>248</v>
      </c>
      <c r="D24" s="49"/>
      <c r="E24" s="49"/>
      <c r="F24" s="49"/>
      <c r="G24" s="49"/>
      <c r="H24" s="49"/>
      <c r="I24" s="49"/>
      <c r="J24" s="49"/>
    </row>
    <row r="25" spans="2:14">
      <c r="C25" s="56" t="s">
        <v>249</v>
      </c>
      <c r="D25" s="49"/>
      <c r="E25" s="49" t="s">
        <v>147</v>
      </c>
      <c r="F25" s="49"/>
      <c r="G25" s="49"/>
      <c r="H25" s="49"/>
      <c r="I25" s="49"/>
      <c r="J25" s="49"/>
    </row>
    <row r="26" spans="2:14">
      <c r="C26" s="56" t="s">
        <v>250</v>
      </c>
      <c r="D26" s="49"/>
      <c r="E26" s="65" t="s">
        <v>279</v>
      </c>
      <c r="F26" s="49"/>
      <c r="G26" s="49"/>
      <c r="H26" s="49"/>
      <c r="I26" s="49"/>
      <c r="J26" s="49"/>
    </row>
    <row r="27" spans="2:14">
      <c r="C27" s="56" t="s">
        <v>251</v>
      </c>
      <c r="D27" s="49"/>
      <c r="E27" s="49" t="s">
        <v>160</v>
      </c>
      <c r="F27" s="49"/>
      <c r="G27" s="49"/>
      <c r="H27" s="49"/>
      <c r="I27" s="49"/>
      <c r="J27" s="49"/>
    </row>
    <row r="28" spans="2:14">
      <c r="C28" s="54" t="s">
        <v>252</v>
      </c>
      <c r="D28" s="49"/>
      <c r="E28" s="65" t="s">
        <v>284</v>
      </c>
      <c r="F28" s="49"/>
      <c r="G28" s="49"/>
      <c r="H28" s="49"/>
      <c r="I28" s="49"/>
      <c r="J28" s="49"/>
    </row>
    <row r="29" spans="2:14">
      <c r="C29" s="57" t="s">
        <v>149</v>
      </c>
      <c r="D29" s="49"/>
      <c r="E29" s="49" t="s">
        <v>271</v>
      </c>
      <c r="F29" s="49"/>
      <c r="G29" s="49"/>
      <c r="H29" s="49"/>
      <c r="I29" s="49"/>
      <c r="J29" s="49"/>
    </row>
    <row r="30" spans="2:14">
      <c r="C30" s="49"/>
      <c r="D30" s="49"/>
      <c r="E30" s="49" t="s">
        <v>149</v>
      </c>
      <c r="F30" s="49"/>
      <c r="G30" s="49"/>
      <c r="H30" s="49"/>
      <c r="I30" s="49"/>
      <c r="J30" s="49"/>
    </row>
    <row r="31" spans="2:14">
      <c r="C31" s="49" t="s">
        <v>162</v>
      </c>
      <c r="D31" s="49"/>
      <c r="E31" s="49"/>
      <c r="F31" s="49"/>
      <c r="G31" s="49"/>
      <c r="H31" s="49"/>
      <c r="I31" s="49"/>
      <c r="J31" s="49"/>
    </row>
    <row r="32" spans="2:14">
      <c r="C32" s="49" t="s">
        <v>149</v>
      </c>
      <c r="D32" s="49"/>
      <c r="E32" s="49" t="s">
        <v>150</v>
      </c>
      <c r="F32" s="49"/>
      <c r="G32" s="49"/>
      <c r="H32" s="49"/>
      <c r="I32" s="49"/>
      <c r="J32" s="49"/>
    </row>
    <row r="33" spans="3:10">
      <c r="C33" s="49"/>
      <c r="D33" s="49"/>
      <c r="E33" s="49" t="s">
        <v>235</v>
      </c>
      <c r="F33" s="49"/>
      <c r="G33" s="49"/>
      <c r="H33" s="49"/>
      <c r="I33" s="49"/>
      <c r="J33" s="49"/>
    </row>
    <row r="34" spans="3:10">
      <c r="C34" s="49" t="s">
        <v>163</v>
      </c>
      <c r="D34" s="49"/>
      <c r="E34" s="49" t="s">
        <v>161</v>
      </c>
      <c r="F34" s="49"/>
      <c r="G34" s="49"/>
      <c r="H34" s="49"/>
      <c r="I34" s="49"/>
      <c r="J34" s="49"/>
    </row>
    <row r="35" spans="3:10">
      <c r="C35" s="49" t="s">
        <v>164</v>
      </c>
      <c r="D35" s="49"/>
      <c r="E35" s="49" t="s">
        <v>151</v>
      </c>
      <c r="F35" s="49"/>
      <c r="G35" s="49"/>
      <c r="H35" s="49"/>
      <c r="I35" s="49"/>
      <c r="J35" s="49"/>
    </row>
    <row r="36" spans="3:10">
      <c r="C36" s="49" t="s">
        <v>149</v>
      </c>
      <c r="D36" s="49"/>
      <c r="E36" s="49" t="s">
        <v>152</v>
      </c>
      <c r="F36" s="49"/>
      <c r="G36" s="49"/>
      <c r="H36" s="49"/>
      <c r="I36" s="49"/>
      <c r="J36" s="49"/>
    </row>
    <row r="37" spans="3:10">
      <c r="C37" s="49"/>
      <c r="D37" s="49"/>
      <c r="E37" s="49" t="s">
        <v>271</v>
      </c>
      <c r="F37" s="49"/>
      <c r="G37" s="49"/>
      <c r="H37" s="49"/>
      <c r="I37" s="49"/>
      <c r="J37" s="49"/>
    </row>
    <row r="38" spans="3:10">
      <c r="C38" s="49" t="s">
        <v>165</v>
      </c>
      <c r="D38" s="49"/>
      <c r="E38" s="49" t="s">
        <v>149</v>
      </c>
      <c r="F38" s="49"/>
      <c r="G38" s="49"/>
      <c r="H38" s="49"/>
      <c r="I38" s="49"/>
      <c r="J38" s="49"/>
    </row>
    <row r="39" spans="3:10">
      <c r="C39" s="49" t="s">
        <v>166</v>
      </c>
      <c r="D39" s="49"/>
      <c r="E39" s="49"/>
      <c r="F39" s="49"/>
      <c r="G39" s="49"/>
      <c r="H39" s="49"/>
      <c r="I39" s="49"/>
      <c r="J39" s="49"/>
    </row>
    <row r="40" spans="3:10">
      <c r="C40" s="49" t="s">
        <v>167</v>
      </c>
      <c r="D40" s="49"/>
      <c r="E40" s="49"/>
      <c r="F40" s="49"/>
      <c r="G40" s="49"/>
      <c r="H40" s="49"/>
      <c r="I40" s="49"/>
      <c r="J40" s="49"/>
    </row>
    <row r="41" spans="3:10">
      <c r="C41" s="49" t="s">
        <v>169</v>
      </c>
      <c r="D41" s="49"/>
      <c r="E41" s="49"/>
      <c r="F41" s="49"/>
      <c r="G41" s="49"/>
      <c r="H41" s="49"/>
      <c r="I41" s="49"/>
      <c r="J41" s="49"/>
    </row>
    <row r="42" spans="3:10">
      <c r="C42" s="49" t="s">
        <v>168</v>
      </c>
      <c r="D42" s="49"/>
      <c r="E42" s="49"/>
      <c r="F42" s="49"/>
      <c r="G42" s="49"/>
      <c r="H42" s="49"/>
      <c r="I42" s="49"/>
      <c r="J42" s="49"/>
    </row>
    <row r="43" spans="3:10">
      <c r="C43" s="49" t="s">
        <v>149</v>
      </c>
      <c r="D43" s="49"/>
      <c r="E43" s="49"/>
      <c r="F43" s="49"/>
      <c r="G43" s="49"/>
      <c r="H43" s="49"/>
      <c r="I43" s="49"/>
      <c r="J43" s="49"/>
    </row>
    <row r="44" spans="3:10">
      <c r="C44" s="49"/>
      <c r="D44" s="49"/>
      <c r="E44" s="49"/>
      <c r="F44" s="49"/>
      <c r="G44" s="49"/>
      <c r="H44" s="49"/>
      <c r="I44" s="49"/>
      <c r="J44" s="49"/>
    </row>
    <row r="45" spans="3:10">
      <c r="C45" s="49" t="s">
        <v>149</v>
      </c>
      <c r="D45" s="49"/>
      <c r="E45" s="49"/>
      <c r="F45" s="49"/>
      <c r="G45" s="49"/>
      <c r="H45" s="49"/>
      <c r="I45" s="49"/>
      <c r="J45" s="49"/>
    </row>
    <row r="46" spans="3:10">
      <c r="C46" s="49"/>
      <c r="D46" s="49"/>
      <c r="E46" s="49"/>
      <c r="F46" s="49"/>
      <c r="G46" s="49"/>
      <c r="H46" s="49"/>
      <c r="I46" s="49"/>
      <c r="J46" s="49"/>
    </row>
    <row r="48" spans="3:10">
      <c r="C48" s="50"/>
      <c r="D48" s="50"/>
      <c r="E48" s="50"/>
      <c r="F48" s="50"/>
      <c r="G48" s="50"/>
    </row>
    <row r="49" spans="2:7">
      <c r="B49" s="313" t="s">
        <v>280</v>
      </c>
      <c r="C49" s="314"/>
      <c r="D49" s="314"/>
      <c r="E49" s="314"/>
      <c r="F49" s="314"/>
      <c r="G49" s="315"/>
    </row>
    <row r="50" spans="2:7" ht="13.8" thickBot="1">
      <c r="B50" s="51" t="s">
        <v>177</v>
      </c>
      <c r="C50" s="51" t="s">
        <v>139</v>
      </c>
      <c r="D50" s="51" t="s">
        <v>178</v>
      </c>
      <c r="E50" s="51" t="s">
        <v>179</v>
      </c>
      <c r="F50" s="52" t="s">
        <v>202</v>
      </c>
      <c r="G50" s="52" t="s">
        <v>205</v>
      </c>
    </row>
    <row r="51" spans="2:7" ht="13.8" thickTop="1">
      <c r="B51" t="s">
        <v>180</v>
      </c>
      <c r="C51" t="s">
        <v>182</v>
      </c>
      <c r="D51" t="s">
        <v>195</v>
      </c>
      <c r="E51" t="s">
        <v>197</v>
      </c>
      <c r="F51" t="s">
        <v>203</v>
      </c>
      <c r="G51" t="s">
        <v>206</v>
      </c>
    </row>
    <row r="52" spans="2:7">
      <c r="B52" t="s">
        <v>181</v>
      </c>
      <c r="C52" t="s">
        <v>183</v>
      </c>
      <c r="D52" t="s">
        <v>239</v>
      </c>
      <c r="E52" t="s">
        <v>198</v>
      </c>
      <c r="F52" t="s">
        <v>204</v>
      </c>
      <c r="G52" t="s">
        <v>207</v>
      </c>
    </row>
    <row r="53" spans="2:7">
      <c r="B53" t="s">
        <v>237</v>
      </c>
      <c r="C53" t="s">
        <v>274</v>
      </c>
      <c r="D53" t="s">
        <v>196</v>
      </c>
      <c r="E53" t="s">
        <v>199</v>
      </c>
      <c r="G53" t="s">
        <v>208</v>
      </c>
    </row>
    <row r="54" spans="2:7">
      <c r="B54" t="s">
        <v>275</v>
      </c>
      <c r="E54" t="s">
        <v>200</v>
      </c>
    </row>
    <row r="55" spans="2:7">
      <c r="C55" t="s">
        <v>184</v>
      </c>
      <c r="E55" t="s">
        <v>238</v>
      </c>
    </row>
    <row r="56" spans="2:7">
      <c r="C56" t="s">
        <v>185</v>
      </c>
      <c r="E56" t="s">
        <v>201</v>
      </c>
    </row>
    <row r="57" spans="2:7">
      <c r="C57" t="s">
        <v>186</v>
      </c>
    </row>
    <row r="58" spans="2:7">
      <c r="C58" t="s">
        <v>187</v>
      </c>
    </row>
    <row r="59" spans="2:7">
      <c r="C59" t="s">
        <v>149</v>
      </c>
    </row>
    <row r="61" spans="2:7">
      <c r="C61" t="s">
        <v>219</v>
      </c>
    </row>
    <row r="62" spans="2:7">
      <c r="C62" t="s">
        <v>220</v>
      </c>
    </row>
    <row r="63" spans="2:7">
      <c r="C63" t="s">
        <v>221</v>
      </c>
    </row>
    <row r="64" spans="2:7">
      <c r="C64" t="s">
        <v>188</v>
      </c>
    </row>
    <row r="65" spans="3:3">
      <c r="C65" t="s">
        <v>189</v>
      </c>
    </row>
    <row r="66" spans="3:3">
      <c r="C66" t="s">
        <v>190</v>
      </c>
    </row>
    <row r="67" spans="3:3">
      <c r="C67" t="s">
        <v>191</v>
      </c>
    </row>
    <row r="68" spans="3:3">
      <c r="C68" t="s">
        <v>224</v>
      </c>
    </row>
    <row r="69" spans="3:3">
      <c r="C69" t="s">
        <v>225</v>
      </c>
    </row>
    <row r="70" spans="3:3">
      <c r="C70" t="s">
        <v>223</v>
      </c>
    </row>
    <row r="71" spans="3:3">
      <c r="C71" t="s">
        <v>192</v>
      </c>
    </row>
    <row r="72" spans="3:3">
      <c r="C72" t="s">
        <v>226</v>
      </c>
    </row>
    <row r="73" spans="3:3">
      <c r="C73" t="s">
        <v>222</v>
      </c>
    </row>
    <row r="74" spans="3:3">
      <c r="C74" t="s">
        <v>149</v>
      </c>
    </row>
    <row r="76" spans="3:3">
      <c r="C76" t="s">
        <v>193</v>
      </c>
    </row>
    <row r="77" spans="3:3">
      <c r="C77" t="s">
        <v>276</v>
      </c>
    </row>
    <row r="78" spans="3:3">
      <c r="C78" t="s">
        <v>277</v>
      </c>
    </row>
    <row r="79" spans="3:3">
      <c r="C79" t="s">
        <v>194</v>
      </c>
    </row>
    <row r="80" spans="3:3">
      <c r="C80" t="s">
        <v>149</v>
      </c>
    </row>
  </sheetData>
  <mergeCells count="3">
    <mergeCell ref="B14:J14"/>
    <mergeCell ref="B49:G49"/>
    <mergeCell ref="B4:E4"/>
  </mergeCells>
  <phoneticPr fontId="8"/>
  <pageMargins left="0.7" right="0.7" top="0.75" bottom="0.75" header="0.3" footer="0.3"/>
  <pageSetup paperSize="9" scale="70" orientation="landscape" r:id="rId1"/>
  <rowBreaks count="1" manualBreakCount="1">
    <brk id="47" max="10" man="1"/>
  </rowBreaks>
  <drawing r:id="rId2"/>
  <tableParts count="11">
    <tablePart r:id="rId3"/>
    <tablePart r:id="rId4"/>
    <tablePart r:id="rId5"/>
    <tablePart r:id="rId6"/>
    <tablePart r:id="rId7"/>
    <tablePart r:id="rId8"/>
    <tablePart r:id="rId9"/>
    <tablePart r:id="rId10"/>
    <tablePart r:id="rId11"/>
    <tablePart r:id="rId12"/>
    <tablePart r:id="rId1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63</vt:i4>
      </vt:variant>
      <vt:variant>
        <vt:lpstr>名前付き一覧</vt:lpstr>
      </vt:variant>
      <vt:variant>
        <vt:i4>83</vt:i4>
      </vt:variant>
    </vt:vector>
  </HeadingPairs>
  <TitlesOfParts>
    <vt:vector size="146" baseType="lpstr">
      <vt:lpstr>様式A-1</vt:lpstr>
      <vt:lpstr>様式A-2</vt:lpstr>
      <vt:lpstr>様式A-3</vt:lpstr>
      <vt:lpstr>様式B(トンネル様式1P001)</vt:lpstr>
      <vt:lpstr>様式C-1-1</vt:lpstr>
      <vt:lpstr>様式C-1-2</vt:lpstr>
      <vt:lpstr>様式C-2</vt:lpstr>
      <vt:lpstr>様式D-1-1(トンネル様式2P001)</vt:lpstr>
      <vt:lpstr>様式D-1-1(トンネル様式2P001) (2)</vt:lpstr>
      <vt:lpstr>様式D-1-1(トンネル様式2P001) (3)</vt:lpstr>
      <vt:lpstr>様式D-1-1(トンネル様式2P001) (4)</vt:lpstr>
      <vt:lpstr>様式D-1-1(トンネル様式2P001) (5)</vt:lpstr>
      <vt:lpstr>様式D-1-1(トンネル様式2P001) (6)</vt:lpstr>
      <vt:lpstr>様式D-1-1(トンネル様式2P001) (7)</vt:lpstr>
      <vt:lpstr>様式D-1-1(トンネル様式2P001) (8)</vt:lpstr>
      <vt:lpstr>様式D-1-1(トンネル様式2P001) (9)</vt:lpstr>
      <vt:lpstr>様式D-1-1(トンネル様式2P001) (10)</vt:lpstr>
      <vt:lpstr>様式D-1-1(トンネル様式2P001) (11)</vt:lpstr>
      <vt:lpstr>様式D-1-1(トンネル様式2P001) (12)</vt:lpstr>
      <vt:lpstr>様式D-1-1(トンネル様式2P001) (13)</vt:lpstr>
      <vt:lpstr>様式D-1-1(トンネル様式2P001) (14)</vt:lpstr>
      <vt:lpstr>様式D-1-1(トンネル様式2P001) (15)</vt:lpstr>
      <vt:lpstr>様式D-1-1(トンネル様式2P001) (16)</vt:lpstr>
      <vt:lpstr>様式D-1-1(トンネル様式2P001) (17)</vt:lpstr>
      <vt:lpstr>様式D-1-2</vt:lpstr>
      <vt:lpstr>様式D-2-1´</vt:lpstr>
      <vt:lpstr>様式D-3_PS</vt:lpstr>
      <vt:lpstr>様式D-3_S01</vt:lpstr>
      <vt:lpstr>様式D-3_S02</vt:lpstr>
      <vt:lpstr>様式D-3_S03</vt:lpstr>
      <vt:lpstr>様式D-3_S04</vt:lpstr>
      <vt:lpstr>様式D-3_S05</vt:lpstr>
      <vt:lpstr>様式D-3_S06</vt:lpstr>
      <vt:lpstr>様式D-3_S07</vt:lpstr>
      <vt:lpstr>様式D-3_S08</vt:lpstr>
      <vt:lpstr>様式D-3_S09</vt:lpstr>
      <vt:lpstr>様式D-3_S10</vt:lpstr>
      <vt:lpstr>様式D-3_S11</vt:lpstr>
      <vt:lpstr>様式D-3_S12</vt:lpstr>
      <vt:lpstr>様式D-3_S13</vt:lpstr>
      <vt:lpstr>様式D-3_S14</vt:lpstr>
      <vt:lpstr>様式D-3_S15</vt:lpstr>
      <vt:lpstr>様式D-3_S16</vt:lpstr>
      <vt:lpstr>様式D-3_S17</vt:lpstr>
      <vt:lpstr>様式D-3_S18</vt:lpstr>
      <vt:lpstr>様式D-3_S19</vt:lpstr>
      <vt:lpstr>様式D-3_S20</vt:lpstr>
      <vt:lpstr>様式D-3_S21</vt:lpstr>
      <vt:lpstr>様式D-3_S22</vt:lpstr>
      <vt:lpstr>様式D-3_S23</vt:lpstr>
      <vt:lpstr>様式D-3_S24</vt:lpstr>
      <vt:lpstr>様式D-3_S25</vt:lpstr>
      <vt:lpstr>様式D-3_S26</vt:lpstr>
      <vt:lpstr>様式D-3_S27</vt:lpstr>
      <vt:lpstr>様式D-3_S28</vt:lpstr>
      <vt:lpstr>様式D-3_S29</vt:lpstr>
      <vt:lpstr>様式D-3_S30</vt:lpstr>
      <vt:lpstr>様式D-3_S31</vt:lpstr>
      <vt:lpstr>様式D-3_S32</vt:lpstr>
      <vt:lpstr>様式D-3_PE</vt:lpstr>
      <vt:lpstr>様式E</vt:lpstr>
      <vt:lpstr>様式F</vt:lpstr>
      <vt:lpstr>(参考)リスト</vt:lpstr>
      <vt:lpstr>'(参考)リスト'!Print_Area</vt:lpstr>
      <vt:lpstr>'様式A-1'!Print_Area</vt:lpstr>
      <vt:lpstr>'様式A-2'!Print_Area</vt:lpstr>
      <vt:lpstr>'様式A-3'!Print_Area</vt:lpstr>
      <vt:lpstr>'様式B(トンネル様式1P001)'!Print_Area</vt:lpstr>
      <vt:lpstr>'様式C-1-1'!Print_Area</vt:lpstr>
      <vt:lpstr>'様式C-1-2'!Print_Area</vt:lpstr>
      <vt:lpstr>'様式C-2'!Print_Area</vt:lpstr>
      <vt:lpstr>'様式D-1-1(トンネル様式2P001)'!Print_Area</vt:lpstr>
      <vt:lpstr>'様式D-1-1(トンネル様式2P001) (10)'!Print_Area</vt:lpstr>
      <vt:lpstr>'様式D-1-1(トンネル様式2P001) (11)'!Print_Area</vt:lpstr>
      <vt:lpstr>'様式D-1-1(トンネル様式2P001) (12)'!Print_Area</vt:lpstr>
      <vt:lpstr>'様式D-1-1(トンネル様式2P001) (13)'!Print_Area</vt:lpstr>
      <vt:lpstr>'様式D-1-1(トンネル様式2P001) (14)'!Print_Area</vt:lpstr>
      <vt:lpstr>'様式D-1-1(トンネル様式2P001) (15)'!Print_Area</vt:lpstr>
      <vt:lpstr>'様式D-1-1(トンネル様式2P001) (16)'!Print_Area</vt:lpstr>
      <vt:lpstr>'様式D-1-1(トンネル様式2P001) (17)'!Print_Area</vt:lpstr>
      <vt:lpstr>'様式D-1-1(トンネル様式2P001) (2)'!Print_Area</vt:lpstr>
      <vt:lpstr>'様式D-1-1(トンネル様式2P001) (3)'!Print_Area</vt:lpstr>
      <vt:lpstr>'様式D-1-1(トンネル様式2P001) (4)'!Print_Area</vt:lpstr>
      <vt:lpstr>'様式D-1-1(トンネル様式2P001) (5)'!Print_Area</vt:lpstr>
      <vt:lpstr>'様式D-1-1(トンネル様式2P001) (6)'!Print_Area</vt:lpstr>
      <vt:lpstr>'様式D-1-1(トンネル様式2P001) (7)'!Print_Area</vt:lpstr>
      <vt:lpstr>'様式D-1-1(トンネル様式2P001) (8)'!Print_Area</vt:lpstr>
      <vt:lpstr>'様式D-1-1(トンネル様式2P001) (9)'!Print_Area</vt:lpstr>
      <vt:lpstr>'様式D-1-2'!Print_Area</vt:lpstr>
      <vt:lpstr>'様式D-2-1´'!Print_Area</vt:lpstr>
      <vt:lpstr>'様式D-3_PE'!Print_Area</vt:lpstr>
      <vt:lpstr>'様式D-3_PS'!Print_Area</vt:lpstr>
      <vt:lpstr>'様式D-3_S01'!Print_Area</vt:lpstr>
      <vt:lpstr>'様式D-3_S02'!Print_Area</vt:lpstr>
      <vt:lpstr>'様式D-3_S03'!Print_Area</vt:lpstr>
      <vt:lpstr>'様式D-3_S04'!Print_Area</vt:lpstr>
      <vt:lpstr>'様式D-3_S05'!Print_Area</vt:lpstr>
      <vt:lpstr>'様式D-3_S06'!Print_Area</vt:lpstr>
      <vt:lpstr>'様式D-3_S07'!Print_Area</vt:lpstr>
      <vt:lpstr>'様式D-3_S08'!Print_Area</vt:lpstr>
      <vt:lpstr>'様式D-3_S09'!Print_Area</vt:lpstr>
      <vt:lpstr>'様式D-3_S10'!Print_Area</vt:lpstr>
      <vt:lpstr>'様式D-3_S11'!Print_Area</vt:lpstr>
      <vt:lpstr>'様式D-3_S12'!Print_Area</vt:lpstr>
      <vt:lpstr>'様式D-3_S13'!Print_Area</vt:lpstr>
      <vt:lpstr>'様式D-3_S14'!Print_Area</vt:lpstr>
      <vt:lpstr>'様式D-3_S15'!Print_Area</vt:lpstr>
      <vt:lpstr>'様式D-3_S16'!Print_Area</vt:lpstr>
      <vt:lpstr>'様式D-3_S17'!Print_Area</vt:lpstr>
      <vt:lpstr>'様式D-3_S18'!Print_Area</vt:lpstr>
      <vt:lpstr>'様式D-3_S19'!Print_Area</vt:lpstr>
      <vt:lpstr>'様式D-3_S20'!Print_Area</vt:lpstr>
      <vt:lpstr>'様式D-3_S21'!Print_Area</vt:lpstr>
      <vt:lpstr>'様式D-3_S22'!Print_Area</vt:lpstr>
      <vt:lpstr>'様式D-3_S23'!Print_Area</vt:lpstr>
      <vt:lpstr>'様式D-3_S24'!Print_Area</vt:lpstr>
      <vt:lpstr>'様式D-3_S25'!Print_Area</vt:lpstr>
      <vt:lpstr>'様式D-3_S26'!Print_Area</vt:lpstr>
      <vt:lpstr>'様式D-3_S27'!Print_Area</vt:lpstr>
      <vt:lpstr>'様式D-3_S28'!Print_Area</vt:lpstr>
      <vt:lpstr>'様式D-3_S29'!Print_Area</vt:lpstr>
      <vt:lpstr>'様式D-3_S30'!Print_Area</vt:lpstr>
      <vt:lpstr>'様式D-3_S31'!Print_Area</vt:lpstr>
      <vt:lpstr>'様式D-3_S32'!Print_Area</vt:lpstr>
      <vt:lpstr>様式F!Print_Area</vt:lpstr>
      <vt:lpstr>'様式A-2'!Print_Titles</vt:lpstr>
      <vt:lpstr>'様式C-1-1'!Print_Titles</vt:lpstr>
      <vt:lpstr>'様式C-1-2'!Print_Titles</vt:lpstr>
      <vt:lpstr>'様式C-2'!Print_Titles</vt:lpstr>
      <vt:lpstr>様式E!Print_Titles</vt:lpstr>
      <vt:lpstr>様式F!Print_Titles</vt:lpstr>
      <vt:lpstr>その他</vt:lpstr>
      <vt:lpstr>その他施設</vt:lpstr>
      <vt:lpstr>外力</vt:lpstr>
      <vt:lpstr>換気施設</vt:lpstr>
      <vt:lpstr>坑門</vt:lpstr>
      <vt:lpstr>材質劣化</vt:lpstr>
      <vt:lpstr>照明施設</vt:lpstr>
      <vt:lpstr>対象箇所</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仲井久美</dc:creator>
  <cp:lastModifiedBy>近藤 礼子</cp:lastModifiedBy>
  <cp:lastPrinted>2022-12-01T05:44:23Z</cp:lastPrinted>
  <dcterms:created xsi:type="dcterms:W3CDTF">2012-04-09T00:49:26Z</dcterms:created>
  <dcterms:modified xsi:type="dcterms:W3CDTF">2024-05-30T00:08:00Z</dcterms:modified>
</cp:coreProperties>
</file>