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fsxkiso\share\KS\KS22\no3000\22-3022-05 一般国道490号（大田トンネル）外\97 作業フォルダ\tsukamoto\05_調書_修正版\02_中山_修正\"/>
    </mc:Choice>
  </mc:AlternateContent>
  <xr:revisionPtr revIDLastSave="0" documentId="13_ncr:1_{34329A55-0301-40BD-A7C0-F5D266182D32}" xr6:coauthVersionLast="47" xr6:coauthVersionMax="47" xr10:uidLastSave="{00000000-0000-0000-0000-000000000000}"/>
  <bookViews>
    <workbookView xWindow="-120" yWindow="-120" windowWidth="29040" windowHeight="15840" tabRatio="930" firstSheet="9" activeTab="13"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トンネル様式1P001)" sheetId="217" r:id="rId6"/>
    <sheet name="様式B(トンネル様式1P002)" sheetId="277" r:id="rId7"/>
    <sheet name="様式B(トンネル様式1P003)" sheetId="278" r:id="rId8"/>
    <sheet name="様式B(トンネル様式1P004)" sheetId="279" r:id="rId9"/>
    <sheet name="様式B(トンネル様式1P005)" sheetId="280" r:id="rId10"/>
    <sheet name="様式C-1-1" sheetId="60" r:id="rId11"/>
    <sheet name="様式C-1-2" sheetId="61" r:id="rId12"/>
    <sheet name="様式C-2" sheetId="63" r:id="rId13"/>
    <sheet name="様式D-1-1(トンネル様式2P001)" sheetId="144" r:id="rId14"/>
    <sheet name="様式D-1-1(トンネル様式2P002)" sheetId="274" r:id="rId15"/>
    <sheet name="様式D-1-1(トンネル様式2P003)" sheetId="275" r:id="rId16"/>
    <sheet name="様式D-1-1(トンネル様式2P004)" sheetId="276" r:id="rId17"/>
    <sheet name="様式D-1-2" sheetId="65" r:id="rId18"/>
    <sheet name="様式D-2-1" sheetId="42" r:id="rId19"/>
    <sheet name="様式D-2-1´" sheetId="55" r:id="rId20"/>
    <sheet name="様式D-3_PS" sheetId="224" r:id="rId21"/>
    <sheet name="様式D-3_S01" sheetId="225" r:id="rId22"/>
    <sheet name="様式D-3_S02" sheetId="228" r:id="rId23"/>
    <sheet name="様式D-3_S03" sheetId="229" r:id="rId24"/>
    <sheet name="様式D-3_S04" sheetId="230" r:id="rId25"/>
    <sheet name="様式D-3_S05" sheetId="231" r:id="rId26"/>
    <sheet name="様式D-3_S06" sheetId="232" r:id="rId27"/>
    <sheet name="様式D-3_S07" sheetId="233" r:id="rId28"/>
    <sheet name="様式D-3_S08" sheetId="234" r:id="rId29"/>
    <sheet name="様式D-3_S09" sheetId="235" r:id="rId30"/>
    <sheet name="様式D-3_S10" sheetId="236" r:id="rId31"/>
    <sheet name="様式D-3_S11" sheetId="237" r:id="rId32"/>
    <sheet name="様式D-3_S12" sheetId="238" r:id="rId33"/>
    <sheet name="様式D-3_S13" sheetId="239" r:id="rId34"/>
    <sheet name="様式D-3_S14" sheetId="240" r:id="rId35"/>
    <sheet name="様式D-3_S15" sheetId="241" r:id="rId36"/>
    <sheet name="様式D-3_S16" sheetId="242" r:id="rId37"/>
    <sheet name="様式D-3_S17" sheetId="243" r:id="rId38"/>
    <sheet name="様式D-3_S18" sheetId="244" r:id="rId39"/>
    <sheet name="様式D-3_S19" sheetId="245" r:id="rId40"/>
    <sheet name="様式D-3_S20" sheetId="246" r:id="rId41"/>
    <sheet name="様式D-3_S21" sheetId="247" r:id="rId42"/>
    <sheet name="様式D-3_S22" sheetId="248" r:id="rId43"/>
    <sheet name="様式D-3_S23" sheetId="249" r:id="rId44"/>
    <sheet name="様式D-3_S24" sheetId="250" r:id="rId45"/>
    <sheet name="様式D-3_S25" sheetId="251" r:id="rId46"/>
    <sheet name="様式D-3_S26" sheetId="252" r:id="rId47"/>
    <sheet name="様式D-3_S27" sheetId="253" r:id="rId48"/>
    <sheet name="様式D-3_S28" sheetId="254" r:id="rId49"/>
    <sheet name="様式D-3_S29" sheetId="255" r:id="rId50"/>
    <sheet name="様式D-3_S30" sheetId="256" r:id="rId51"/>
    <sheet name="様式D-3_S31" sheetId="257" r:id="rId52"/>
    <sheet name="様式D-3_S32" sheetId="258" r:id="rId53"/>
    <sheet name="様式D-3_S33" sheetId="259" r:id="rId54"/>
    <sheet name="様式D-3_S34" sheetId="260" r:id="rId55"/>
    <sheet name="様式D-3_S35" sheetId="261" r:id="rId56"/>
    <sheet name="様式D-3_S36" sheetId="262" r:id="rId57"/>
    <sheet name="様式D-3_S37" sheetId="263" r:id="rId58"/>
    <sheet name="様式D-3_S38" sheetId="264" r:id="rId59"/>
    <sheet name="様式D-3_S39" sheetId="265" r:id="rId60"/>
    <sheet name="様式D-3_S40" sheetId="266" r:id="rId61"/>
    <sheet name="様式D-3_S41" sheetId="267" r:id="rId62"/>
    <sheet name="様式D-3_S42" sheetId="268" r:id="rId63"/>
    <sheet name="様式D-3_S43" sheetId="269" r:id="rId64"/>
    <sheet name="様式D-3_S44" sheetId="270" r:id="rId65"/>
    <sheet name="様式D-3_S45" sheetId="271" r:id="rId66"/>
    <sheet name="様式D-3_S46" sheetId="272" r:id="rId67"/>
    <sheet name="様式D-3_S47" sheetId="273" r:id="rId68"/>
    <sheet name="様式D-3_S48" sheetId="226" r:id="rId69"/>
    <sheet name="様式D-3_PE" sheetId="227" r:id="rId70"/>
    <sheet name="様式E" sheetId="64" r:id="rId71"/>
    <sheet name="様式F" sheetId="56" r:id="rId72"/>
    <sheet name="(参考)リスト" sheetId="74" r:id="rId73"/>
  </sheets>
  <externalReferences>
    <externalReference r:id="rId74"/>
    <externalReference r:id="rId75"/>
  </externalReferences>
  <definedNames>
    <definedName name="_xlnm._FilterDatabase" localSheetId="10" hidden="1">'様式C-1-1'!$A$9:$Z$45</definedName>
    <definedName name="_xlnm._FilterDatabase" localSheetId="71" hidden="1">様式F!$A$57:$AU$101</definedName>
    <definedName name="_xlnm.Print_Area" localSheetId="72">'(参考)リスト'!$A$3:$J$80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'様式A-2'!$B$3:$AN$81</definedName>
    <definedName name="_xlnm.Print_Area" localSheetId="4">'様式A-3'!$B$3:$AI$70</definedName>
    <definedName name="_xlnm.Print_Area" localSheetId="5">'様式B(トンネル様式1P001)'!$A$2:$Z$32</definedName>
    <definedName name="_xlnm.Print_Area" localSheetId="6">'様式B(トンネル様式1P002)'!$A$2:$Z$32</definedName>
    <definedName name="_xlnm.Print_Area" localSheetId="7">'様式B(トンネル様式1P003)'!$A$2:$Z$32</definedName>
    <definedName name="_xlnm.Print_Area" localSheetId="8">'様式B(トンネル様式1P004)'!$A$2:$Z$32</definedName>
    <definedName name="_xlnm.Print_Area" localSheetId="9">'様式B(トンネル様式1P005)'!$A$2:$Z$32</definedName>
    <definedName name="_xlnm.Print_Area" localSheetId="10">'様式C-1-1'!$B$2:$Z$45</definedName>
    <definedName name="_xlnm.Print_Area" localSheetId="11">'様式C-1-2'!$B$1:$Z$43</definedName>
    <definedName name="_xlnm.Print_Area" localSheetId="12">'様式C-2'!$B$2:$Z$23</definedName>
    <definedName name="_xlnm.Print_Area" localSheetId="13">'様式D-1-1(トンネル様式2P001)'!$B$2:$W$45</definedName>
    <definedName name="_xlnm.Print_Area" localSheetId="14">'様式D-1-1(トンネル様式2P002)'!$B$2:$W$45</definedName>
    <definedName name="_xlnm.Print_Area" localSheetId="15">'様式D-1-1(トンネル様式2P003)'!$B$2:$W$45</definedName>
    <definedName name="_xlnm.Print_Area" localSheetId="16">'様式D-1-1(トンネル様式2P004)'!$B$2:$W$45</definedName>
    <definedName name="_xlnm.Print_Area" localSheetId="17">'様式D-1-2'!$B$2:$Y$58</definedName>
    <definedName name="_xlnm.Print_Area" localSheetId="18">'様式D-2-1'!$B$3:$AI$103</definedName>
    <definedName name="_xlnm.Print_Area" localSheetId="19">'様式D-2-1´'!$B$3:$AI$19</definedName>
    <definedName name="_xlnm.Print_Area" localSheetId="69">'様式D-3_PE'!$A$1:$AO$52</definedName>
    <definedName name="_xlnm.Print_Area" localSheetId="20">'様式D-3_PS'!$A$1:$AO$52</definedName>
    <definedName name="_xlnm.Print_Area" localSheetId="21">'様式D-3_S01'!$A$1:$AO$52</definedName>
    <definedName name="_xlnm.Print_Area" localSheetId="22">'様式D-3_S02'!$A$1:$AO$52</definedName>
    <definedName name="_xlnm.Print_Area" localSheetId="23">'様式D-3_S03'!$A$1:$AO$52</definedName>
    <definedName name="_xlnm.Print_Area" localSheetId="24">'様式D-3_S04'!$A$1:$AO$52</definedName>
    <definedName name="_xlnm.Print_Area" localSheetId="25">'様式D-3_S05'!$A$1:$AO$52</definedName>
    <definedName name="_xlnm.Print_Area" localSheetId="26">'様式D-3_S06'!$A$1:$AO$52</definedName>
    <definedName name="_xlnm.Print_Area" localSheetId="27">'様式D-3_S07'!$A$1:$AO$52</definedName>
    <definedName name="_xlnm.Print_Area" localSheetId="28">'様式D-3_S08'!$A$1:$AO$52</definedName>
    <definedName name="_xlnm.Print_Area" localSheetId="29">'様式D-3_S09'!$A$1:$AO$52</definedName>
    <definedName name="_xlnm.Print_Area" localSheetId="30">'様式D-3_S10'!$A$1:$AO$52</definedName>
    <definedName name="_xlnm.Print_Area" localSheetId="31">'様式D-3_S11'!$A$1:$AO$52</definedName>
    <definedName name="_xlnm.Print_Area" localSheetId="32">'様式D-3_S12'!$A$1:$AO$52</definedName>
    <definedName name="_xlnm.Print_Area" localSheetId="33">'様式D-3_S13'!$A$1:$AO$52</definedName>
    <definedName name="_xlnm.Print_Area" localSheetId="34">'様式D-3_S14'!$A$1:$AO$52</definedName>
    <definedName name="_xlnm.Print_Area" localSheetId="35">'様式D-3_S15'!$A$1:$AO$52</definedName>
    <definedName name="_xlnm.Print_Area" localSheetId="36">'様式D-3_S16'!$A$1:$AO$52</definedName>
    <definedName name="_xlnm.Print_Area" localSheetId="37">'様式D-3_S17'!$A$1:$AO$52</definedName>
    <definedName name="_xlnm.Print_Area" localSheetId="38">'様式D-3_S18'!$A$1:$AO$52</definedName>
    <definedName name="_xlnm.Print_Area" localSheetId="39">'様式D-3_S19'!$A$1:$AO$52</definedName>
    <definedName name="_xlnm.Print_Area" localSheetId="40">'様式D-3_S20'!$A$1:$AO$52</definedName>
    <definedName name="_xlnm.Print_Area" localSheetId="41">'様式D-3_S21'!$A$1:$AO$52</definedName>
    <definedName name="_xlnm.Print_Area" localSheetId="42">'様式D-3_S22'!$A$1:$AO$52</definedName>
    <definedName name="_xlnm.Print_Area" localSheetId="43">'様式D-3_S23'!$A$1:$AO$52</definedName>
    <definedName name="_xlnm.Print_Area" localSheetId="44">'様式D-3_S24'!$A$1:$AO$52</definedName>
    <definedName name="_xlnm.Print_Area" localSheetId="45">'様式D-3_S25'!$A$1:$AO$52</definedName>
    <definedName name="_xlnm.Print_Area" localSheetId="46">'様式D-3_S26'!$A$1:$AO$52</definedName>
    <definedName name="_xlnm.Print_Area" localSheetId="47">'様式D-3_S27'!$A$1:$AO$52</definedName>
    <definedName name="_xlnm.Print_Area" localSheetId="48">'様式D-3_S28'!$A$1:$AO$52</definedName>
    <definedName name="_xlnm.Print_Area" localSheetId="49">'様式D-3_S29'!$A$1:$AO$52</definedName>
    <definedName name="_xlnm.Print_Area" localSheetId="50">'様式D-3_S30'!$A$1:$AO$52</definedName>
    <definedName name="_xlnm.Print_Area" localSheetId="51">'様式D-3_S31'!$A$1:$AO$52</definedName>
    <definedName name="_xlnm.Print_Area" localSheetId="52">'様式D-3_S32'!$A$1:$AO$52</definedName>
    <definedName name="_xlnm.Print_Area" localSheetId="53">'様式D-3_S33'!$A$1:$AO$52</definedName>
    <definedName name="_xlnm.Print_Area" localSheetId="54">'様式D-3_S34'!$A$1:$AO$52</definedName>
    <definedName name="_xlnm.Print_Area" localSheetId="55">'様式D-3_S35'!$A$1:$AO$52</definedName>
    <definedName name="_xlnm.Print_Area" localSheetId="56">'様式D-3_S36'!$A$1:$AO$52</definedName>
    <definedName name="_xlnm.Print_Area" localSheetId="57">'様式D-3_S37'!$A$1:$AO$52</definedName>
    <definedName name="_xlnm.Print_Area" localSheetId="58">'様式D-3_S38'!$A$1:$AO$52</definedName>
    <definedName name="_xlnm.Print_Area" localSheetId="59">'様式D-3_S39'!$A$1:$AO$52</definedName>
    <definedName name="_xlnm.Print_Area" localSheetId="60">'様式D-3_S40'!$A$1:$AO$52</definedName>
    <definedName name="_xlnm.Print_Area" localSheetId="61">'様式D-3_S41'!$A$1:$AO$52</definedName>
    <definedName name="_xlnm.Print_Area" localSheetId="62">'様式D-3_S42'!$A$1:$AO$52</definedName>
    <definedName name="_xlnm.Print_Area" localSheetId="63">'様式D-3_S43'!$A$1:$AO$52</definedName>
    <definedName name="_xlnm.Print_Area" localSheetId="64">'様式D-3_S44'!$A$1:$AO$52</definedName>
    <definedName name="_xlnm.Print_Area" localSheetId="65">'様式D-3_S45'!$A$1:$AO$52</definedName>
    <definedName name="_xlnm.Print_Area" localSheetId="66">'様式D-3_S46'!$A$1:$AO$52</definedName>
    <definedName name="_xlnm.Print_Area" localSheetId="67">'様式D-3_S47'!$A$1:$AO$52</definedName>
    <definedName name="_xlnm.Print_Area" localSheetId="68">'様式D-3_S48'!$A$1:$AO$52</definedName>
    <definedName name="_xlnm.Print_Area" localSheetId="71">様式F!$B$1:$AN$101</definedName>
    <definedName name="_xlnm.Print_Titles" localSheetId="3">'様式A-2'!$3:$9</definedName>
    <definedName name="_xlnm.Print_Titles" localSheetId="17">'様式D-1-2'!$B:$Y,'様式D-1-2'!$2:$4</definedName>
    <definedName name="_xlnm.Print_Titles" localSheetId="18">'様式D-2-1'!$3:$5</definedName>
    <definedName name="_xlnm.Print_Titles" localSheetId="69">'様式D-3_PE'!$B:$AO,'様式D-3_PE'!$3:$5</definedName>
    <definedName name="_xlnm.Print_Titles" localSheetId="20">'様式D-3_PS'!$B:$AO,'様式D-3_PS'!$3:$5</definedName>
    <definedName name="_xlnm.Print_Titles" localSheetId="21">'様式D-3_S01'!$B:$AO,'様式D-3_S01'!$3:$5</definedName>
    <definedName name="_xlnm.Print_Titles" localSheetId="22">'様式D-3_S02'!$B:$AO,'様式D-3_S02'!$3:$5</definedName>
    <definedName name="_xlnm.Print_Titles" localSheetId="23">'様式D-3_S03'!$B:$AO,'様式D-3_S03'!$3:$5</definedName>
    <definedName name="_xlnm.Print_Titles" localSheetId="24">'様式D-3_S04'!$B:$AO,'様式D-3_S04'!$3:$5</definedName>
    <definedName name="_xlnm.Print_Titles" localSheetId="25">'様式D-3_S05'!$B:$AO,'様式D-3_S05'!$3:$5</definedName>
    <definedName name="_xlnm.Print_Titles" localSheetId="26">'様式D-3_S06'!$B:$AO,'様式D-3_S06'!$3:$5</definedName>
    <definedName name="_xlnm.Print_Titles" localSheetId="27">'様式D-3_S07'!$B:$AO,'様式D-3_S07'!$3:$5</definedName>
    <definedName name="_xlnm.Print_Titles" localSheetId="28">'様式D-3_S08'!$B:$AO,'様式D-3_S08'!$3:$5</definedName>
    <definedName name="_xlnm.Print_Titles" localSheetId="29">'様式D-3_S09'!$B:$AO,'様式D-3_S09'!$3:$5</definedName>
    <definedName name="_xlnm.Print_Titles" localSheetId="30">'様式D-3_S10'!$B:$AO,'様式D-3_S10'!$3:$5</definedName>
    <definedName name="_xlnm.Print_Titles" localSheetId="31">'様式D-3_S11'!$B:$AO,'様式D-3_S11'!$3:$5</definedName>
    <definedName name="_xlnm.Print_Titles" localSheetId="32">'様式D-3_S12'!$B:$AO,'様式D-3_S12'!$3:$5</definedName>
    <definedName name="_xlnm.Print_Titles" localSheetId="33">'様式D-3_S13'!$B:$AO,'様式D-3_S13'!$3:$5</definedName>
    <definedName name="_xlnm.Print_Titles" localSheetId="34">'様式D-3_S14'!$B:$AO,'様式D-3_S14'!$3:$5</definedName>
    <definedName name="_xlnm.Print_Titles" localSheetId="35">'様式D-3_S15'!$B:$AO,'様式D-3_S15'!$3:$5</definedName>
    <definedName name="_xlnm.Print_Titles" localSheetId="36">'様式D-3_S16'!$B:$AO,'様式D-3_S16'!$3:$5</definedName>
    <definedName name="_xlnm.Print_Titles" localSheetId="37">'様式D-3_S17'!$B:$AO,'様式D-3_S17'!$3:$5</definedName>
    <definedName name="_xlnm.Print_Titles" localSheetId="38">'様式D-3_S18'!$B:$AO,'様式D-3_S18'!$3:$5</definedName>
    <definedName name="_xlnm.Print_Titles" localSheetId="39">'様式D-3_S19'!$B:$AO,'様式D-3_S19'!$3:$5</definedName>
    <definedName name="_xlnm.Print_Titles" localSheetId="40">'様式D-3_S20'!$B:$AO,'様式D-3_S20'!$3:$5</definedName>
    <definedName name="_xlnm.Print_Titles" localSheetId="41">'様式D-3_S21'!$B:$AO,'様式D-3_S21'!$3:$5</definedName>
    <definedName name="_xlnm.Print_Titles" localSheetId="42">'様式D-3_S22'!$B:$AO,'様式D-3_S22'!$3:$5</definedName>
    <definedName name="_xlnm.Print_Titles" localSheetId="43">'様式D-3_S23'!$B:$AO,'様式D-3_S23'!$3:$5</definedName>
    <definedName name="_xlnm.Print_Titles" localSheetId="44">'様式D-3_S24'!$B:$AO,'様式D-3_S24'!$3:$5</definedName>
    <definedName name="_xlnm.Print_Titles" localSheetId="45">'様式D-3_S25'!$B:$AO,'様式D-3_S25'!$3:$5</definedName>
    <definedName name="_xlnm.Print_Titles" localSheetId="46">'様式D-3_S26'!$B:$AO,'様式D-3_S26'!$3:$5</definedName>
    <definedName name="_xlnm.Print_Titles" localSheetId="47">'様式D-3_S27'!$B:$AO,'様式D-3_S27'!$3:$5</definedName>
    <definedName name="_xlnm.Print_Titles" localSheetId="48">'様式D-3_S28'!$B:$AO,'様式D-3_S28'!$3:$5</definedName>
    <definedName name="_xlnm.Print_Titles" localSheetId="49">'様式D-3_S29'!$B:$AO,'様式D-3_S29'!$3:$5</definedName>
    <definedName name="_xlnm.Print_Titles" localSheetId="50">'様式D-3_S30'!$B:$AO,'様式D-3_S30'!$3:$5</definedName>
    <definedName name="_xlnm.Print_Titles" localSheetId="51">'様式D-3_S31'!$B:$AO,'様式D-3_S31'!$3:$5</definedName>
    <definedName name="_xlnm.Print_Titles" localSheetId="52">'様式D-3_S32'!$B:$AO,'様式D-3_S32'!$3:$5</definedName>
    <definedName name="_xlnm.Print_Titles" localSheetId="53">'様式D-3_S33'!$B:$AO,'様式D-3_S33'!$3:$5</definedName>
    <definedName name="_xlnm.Print_Titles" localSheetId="54">'様式D-3_S34'!$B:$AO,'様式D-3_S34'!$3:$5</definedName>
    <definedName name="_xlnm.Print_Titles" localSheetId="55">'様式D-3_S35'!$B:$AO,'様式D-3_S35'!$3:$5</definedName>
    <definedName name="_xlnm.Print_Titles" localSheetId="56">'様式D-3_S36'!$B:$AO,'様式D-3_S36'!$3:$5</definedName>
    <definedName name="_xlnm.Print_Titles" localSheetId="57">'様式D-3_S37'!$B:$AO,'様式D-3_S37'!$3:$5</definedName>
    <definedName name="_xlnm.Print_Titles" localSheetId="58">'様式D-3_S38'!$B:$AO,'様式D-3_S38'!$3:$5</definedName>
    <definedName name="_xlnm.Print_Titles" localSheetId="59">'様式D-3_S39'!$B:$AO,'様式D-3_S39'!$3:$5</definedName>
    <definedName name="_xlnm.Print_Titles" localSheetId="60">'様式D-3_S40'!$B:$AO,'様式D-3_S40'!$3:$5</definedName>
    <definedName name="_xlnm.Print_Titles" localSheetId="61">'様式D-3_S41'!$B:$AO,'様式D-3_S41'!$3:$5</definedName>
    <definedName name="_xlnm.Print_Titles" localSheetId="62">'様式D-3_S42'!$B:$AO,'様式D-3_S42'!$3:$5</definedName>
    <definedName name="_xlnm.Print_Titles" localSheetId="63">'様式D-3_S43'!$B:$AO,'様式D-3_S43'!$3:$5</definedName>
    <definedName name="_xlnm.Print_Titles" localSheetId="64">'様式D-3_S44'!$B:$AO,'様式D-3_S44'!$3:$5</definedName>
    <definedName name="_xlnm.Print_Titles" localSheetId="65">'様式D-3_S45'!$B:$AO,'様式D-3_S45'!$3:$5</definedName>
    <definedName name="_xlnm.Print_Titles" localSheetId="66">'様式D-3_S46'!$B:$AO,'様式D-3_S46'!$3:$5</definedName>
    <definedName name="_xlnm.Print_Titles" localSheetId="67">'様式D-3_S47'!$B:$AO,'様式D-3_S47'!$3:$5</definedName>
    <definedName name="_xlnm.Print_Titles" localSheetId="68">'様式D-3_S48'!$B:$AO,'様式D-3_S48'!$3:$5</definedName>
    <definedName name="_xlnm.Print_Titles" localSheetId="71">様式F!$1:$5</definedName>
    <definedName name="Z_D77EBD73_782E_4A63_AC37_29D349B4D009_.wvu.Cols" localSheetId="10" hidden="1">'様式C-1-1'!#REF!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'様式B(トンネル様式1P001)'!$B$2:$Y$27</definedName>
    <definedName name="Z_D77EBD73_782E_4A63_AC37_29D349B4D009_.wvu.PrintArea" localSheetId="6" hidden="1">'様式B(トンネル様式1P002)'!$B$2:$Y$27</definedName>
    <definedName name="Z_D77EBD73_782E_4A63_AC37_29D349B4D009_.wvu.PrintArea" localSheetId="7" hidden="1">'様式B(トンネル様式1P003)'!$B$2:$Y$27</definedName>
    <definedName name="Z_D77EBD73_782E_4A63_AC37_29D349B4D009_.wvu.PrintArea" localSheetId="8" hidden="1">'様式B(トンネル様式1P004)'!$B$2:$Y$27</definedName>
    <definedName name="Z_D77EBD73_782E_4A63_AC37_29D349B4D009_.wvu.PrintArea" localSheetId="9" hidden="1">'様式B(トンネル様式1P005)'!$B$2:$Y$27</definedName>
    <definedName name="Z_D77EBD73_782E_4A63_AC37_29D349B4D009_.wvu.PrintArea" localSheetId="10" hidden="1">'様式C-1-1'!$B$2:$Y$43</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13" hidden="1">'様式D-1-1(トンネル様式2P001)'!$B$2:$W$40</definedName>
    <definedName name="Z_D77EBD73_782E_4A63_AC37_29D349B4D009_.wvu.PrintArea" localSheetId="14" hidden="1">'様式D-1-1(トンネル様式2P002)'!$B$2:$W$40</definedName>
    <definedName name="Z_D77EBD73_782E_4A63_AC37_29D349B4D009_.wvu.PrintArea" localSheetId="15" hidden="1">'様式D-1-1(トンネル様式2P003)'!$B$2:$W$40</definedName>
    <definedName name="Z_D77EBD73_782E_4A63_AC37_29D349B4D009_.wvu.PrintArea" localSheetId="16" hidden="1">'様式D-1-1(トンネル様式2P004)'!$B$2:$W$40</definedName>
    <definedName name="Z_D77EBD73_782E_4A63_AC37_29D349B4D009_.wvu.PrintArea" localSheetId="18" hidden="1">'様式D-2-1'!$B$3:$AI$18</definedName>
    <definedName name="Z_D77EBD73_782E_4A63_AC37_29D349B4D009_.wvu.PrintArea" localSheetId="19" hidden="1">'様式D-2-1´'!$B$3:$AI$18</definedName>
    <definedName name="Z_D77EBD73_782E_4A63_AC37_29D349B4D009_.wvu.PrintArea" localSheetId="69" hidden="1">'様式D-3_PE'!$B$3:$AO$46</definedName>
    <definedName name="Z_D77EBD73_782E_4A63_AC37_29D349B4D009_.wvu.PrintArea" localSheetId="20" hidden="1">'様式D-3_PS'!$B$3:$AO$46</definedName>
    <definedName name="Z_D77EBD73_782E_4A63_AC37_29D349B4D009_.wvu.PrintArea" localSheetId="21" hidden="1">'様式D-3_S01'!$B$3:$AO$46</definedName>
    <definedName name="Z_D77EBD73_782E_4A63_AC37_29D349B4D009_.wvu.PrintArea" localSheetId="22" hidden="1">'様式D-3_S02'!$B$3:$AO$46</definedName>
    <definedName name="Z_D77EBD73_782E_4A63_AC37_29D349B4D009_.wvu.PrintArea" localSheetId="23" hidden="1">'様式D-3_S03'!$B$3:$AO$46</definedName>
    <definedName name="Z_D77EBD73_782E_4A63_AC37_29D349B4D009_.wvu.PrintArea" localSheetId="24" hidden="1">'様式D-3_S04'!$B$3:$AO$46</definedName>
    <definedName name="Z_D77EBD73_782E_4A63_AC37_29D349B4D009_.wvu.PrintArea" localSheetId="25" hidden="1">'様式D-3_S05'!$B$3:$AO$46</definedName>
    <definedName name="Z_D77EBD73_782E_4A63_AC37_29D349B4D009_.wvu.PrintArea" localSheetId="26" hidden="1">'様式D-3_S06'!$B$3:$AO$46</definedName>
    <definedName name="Z_D77EBD73_782E_4A63_AC37_29D349B4D009_.wvu.PrintArea" localSheetId="27" hidden="1">'様式D-3_S07'!$B$3:$AO$46</definedName>
    <definedName name="Z_D77EBD73_782E_4A63_AC37_29D349B4D009_.wvu.PrintArea" localSheetId="28" hidden="1">'様式D-3_S08'!$B$3:$AO$46</definedName>
    <definedName name="Z_D77EBD73_782E_4A63_AC37_29D349B4D009_.wvu.PrintArea" localSheetId="29" hidden="1">'様式D-3_S09'!$B$3:$AO$46</definedName>
    <definedName name="Z_D77EBD73_782E_4A63_AC37_29D349B4D009_.wvu.PrintArea" localSheetId="30" hidden="1">'様式D-3_S10'!$B$3:$AO$46</definedName>
    <definedName name="Z_D77EBD73_782E_4A63_AC37_29D349B4D009_.wvu.PrintArea" localSheetId="31" hidden="1">'様式D-3_S11'!$B$3:$AO$46</definedName>
    <definedName name="Z_D77EBD73_782E_4A63_AC37_29D349B4D009_.wvu.PrintArea" localSheetId="32" hidden="1">'様式D-3_S12'!$B$3:$AO$46</definedName>
    <definedName name="Z_D77EBD73_782E_4A63_AC37_29D349B4D009_.wvu.PrintArea" localSheetId="33" hidden="1">'様式D-3_S13'!$B$3:$AO$46</definedName>
    <definedName name="Z_D77EBD73_782E_4A63_AC37_29D349B4D009_.wvu.PrintArea" localSheetId="34" hidden="1">'様式D-3_S14'!$B$3:$AO$46</definedName>
    <definedName name="Z_D77EBD73_782E_4A63_AC37_29D349B4D009_.wvu.PrintArea" localSheetId="35" hidden="1">'様式D-3_S15'!$B$3:$AO$46</definedName>
    <definedName name="Z_D77EBD73_782E_4A63_AC37_29D349B4D009_.wvu.PrintArea" localSheetId="36" hidden="1">'様式D-3_S16'!$B$3:$AO$46</definedName>
    <definedName name="Z_D77EBD73_782E_4A63_AC37_29D349B4D009_.wvu.PrintArea" localSheetId="37" hidden="1">'様式D-3_S17'!$B$3:$AO$46</definedName>
    <definedName name="Z_D77EBD73_782E_4A63_AC37_29D349B4D009_.wvu.PrintArea" localSheetId="38" hidden="1">'様式D-3_S18'!$B$3:$AO$46</definedName>
    <definedName name="Z_D77EBD73_782E_4A63_AC37_29D349B4D009_.wvu.PrintArea" localSheetId="39" hidden="1">'様式D-3_S19'!$B$3:$AO$46</definedName>
    <definedName name="Z_D77EBD73_782E_4A63_AC37_29D349B4D009_.wvu.PrintArea" localSheetId="40" hidden="1">'様式D-3_S20'!$B$3:$AO$46</definedName>
    <definedName name="Z_D77EBD73_782E_4A63_AC37_29D349B4D009_.wvu.PrintArea" localSheetId="41" hidden="1">'様式D-3_S21'!$B$3:$AO$46</definedName>
    <definedName name="Z_D77EBD73_782E_4A63_AC37_29D349B4D009_.wvu.PrintArea" localSheetId="42" hidden="1">'様式D-3_S22'!$B$3:$AO$46</definedName>
    <definedName name="Z_D77EBD73_782E_4A63_AC37_29D349B4D009_.wvu.PrintArea" localSheetId="43" hidden="1">'様式D-3_S23'!$B$3:$AO$46</definedName>
    <definedName name="Z_D77EBD73_782E_4A63_AC37_29D349B4D009_.wvu.PrintArea" localSheetId="44" hidden="1">'様式D-3_S24'!$B$3:$AO$46</definedName>
    <definedName name="Z_D77EBD73_782E_4A63_AC37_29D349B4D009_.wvu.PrintArea" localSheetId="45" hidden="1">'様式D-3_S25'!$B$3:$AO$46</definedName>
    <definedName name="Z_D77EBD73_782E_4A63_AC37_29D349B4D009_.wvu.PrintArea" localSheetId="46" hidden="1">'様式D-3_S26'!$B$3:$AO$46</definedName>
    <definedName name="Z_D77EBD73_782E_4A63_AC37_29D349B4D009_.wvu.PrintArea" localSheetId="47" hidden="1">'様式D-3_S27'!$B$3:$AO$46</definedName>
    <definedName name="Z_D77EBD73_782E_4A63_AC37_29D349B4D009_.wvu.PrintArea" localSheetId="48" hidden="1">'様式D-3_S28'!$B$3:$AO$46</definedName>
    <definedName name="Z_D77EBD73_782E_4A63_AC37_29D349B4D009_.wvu.PrintArea" localSheetId="49" hidden="1">'様式D-3_S29'!$B$3:$AO$46</definedName>
    <definedName name="Z_D77EBD73_782E_4A63_AC37_29D349B4D009_.wvu.PrintArea" localSheetId="50" hidden="1">'様式D-3_S30'!$B$3:$AO$46</definedName>
    <definedName name="Z_D77EBD73_782E_4A63_AC37_29D349B4D009_.wvu.PrintArea" localSheetId="51" hidden="1">'様式D-3_S31'!$B$3:$AO$46</definedName>
    <definedName name="Z_D77EBD73_782E_4A63_AC37_29D349B4D009_.wvu.PrintArea" localSheetId="52" hidden="1">'様式D-3_S32'!$B$3:$AO$46</definedName>
    <definedName name="Z_D77EBD73_782E_4A63_AC37_29D349B4D009_.wvu.PrintArea" localSheetId="53" hidden="1">'様式D-3_S33'!$B$3:$AO$46</definedName>
    <definedName name="Z_D77EBD73_782E_4A63_AC37_29D349B4D009_.wvu.PrintArea" localSheetId="54" hidden="1">'様式D-3_S34'!$B$3:$AO$46</definedName>
    <definedName name="Z_D77EBD73_782E_4A63_AC37_29D349B4D009_.wvu.PrintArea" localSheetId="55" hidden="1">'様式D-3_S35'!$B$3:$AO$46</definedName>
    <definedName name="Z_D77EBD73_782E_4A63_AC37_29D349B4D009_.wvu.PrintArea" localSheetId="56" hidden="1">'様式D-3_S36'!$B$3:$AO$46</definedName>
    <definedName name="Z_D77EBD73_782E_4A63_AC37_29D349B4D009_.wvu.PrintArea" localSheetId="57" hidden="1">'様式D-3_S37'!$B$3:$AO$46</definedName>
    <definedName name="Z_D77EBD73_782E_4A63_AC37_29D349B4D009_.wvu.PrintArea" localSheetId="58" hidden="1">'様式D-3_S38'!$B$3:$AO$46</definedName>
    <definedName name="Z_D77EBD73_782E_4A63_AC37_29D349B4D009_.wvu.PrintArea" localSheetId="59" hidden="1">'様式D-3_S39'!$B$3:$AO$46</definedName>
    <definedName name="Z_D77EBD73_782E_4A63_AC37_29D349B4D009_.wvu.PrintArea" localSheetId="60" hidden="1">'様式D-3_S40'!$B$3:$AO$46</definedName>
    <definedName name="Z_D77EBD73_782E_4A63_AC37_29D349B4D009_.wvu.PrintArea" localSheetId="61" hidden="1">'様式D-3_S41'!$B$3:$AO$46</definedName>
    <definedName name="Z_D77EBD73_782E_4A63_AC37_29D349B4D009_.wvu.PrintArea" localSheetId="62" hidden="1">'様式D-3_S42'!$B$3:$AO$46</definedName>
    <definedName name="Z_D77EBD73_782E_4A63_AC37_29D349B4D009_.wvu.PrintArea" localSheetId="63" hidden="1">'様式D-3_S43'!$B$3:$AO$46</definedName>
    <definedName name="Z_D77EBD73_782E_4A63_AC37_29D349B4D009_.wvu.PrintArea" localSheetId="64" hidden="1">'様式D-3_S44'!$B$3:$AO$46</definedName>
    <definedName name="Z_D77EBD73_782E_4A63_AC37_29D349B4D009_.wvu.PrintArea" localSheetId="65" hidden="1">'様式D-3_S45'!$B$3:$AO$46</definedName>
    <definedName name="Z_D77EBD73_782E_4A63_AC37_29D349B4D009_.wvu.PrintArea" localSheetId="66" hidden="1">'様式D-3_S46'!$B$3:$AO$46</definedName>
    <definedName name="Z_D77EBD73_782E_4A63_AC37_29D349B4D009_.wvu.PrintArea" localSheetId="67" hidden="1">'様式D-3_S47'!$B$3:$AO$46</definedName>
    <definedName name="Z_D77EBD73_782E_4A63_AC37_29D349B4D009_.wvu.PrintArea" localSheetId="68" hidden="1">'様式D-3_S48'!$B$3:$AO$46</definedName>
    <definedName name="コード" localSheetId="2">[1]ﾘｽﾄ!$A$3:$A$8</definedName>
    <definedName name="その他">'(参考)リスト'!$C$45</definedName>
    <definedName name="その他施設">'(参考)リスト'!$C$76:$C$80</definedName>
    <definedName name="トンネル分類" localSheetId="2">[1]ﾘｽﾄ!$D$3:$D$10</definedName>
    <definedName name="一般有料区分" localSheetId="2">[1]ﾘｽﾄ!$C$3:$C$4</definedName>
    <definedName name="外力">'(参考)リスト'!$E$16:$E$23</definedName>
    <definedName name="換気施設">'(参考)リスト'!$C$55:$C$59</definedName>
    <definedName name="区分" localSheetId="2">[1]ﾘｽﾄ!$B$3:$B$8</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5">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9">テーブル1[対象箇所]</definedName>
    <definedName name="対象箇所" localSheetId="13">テーブル1[対象箇所]</definedName>
    <definedName name="対象箇所" localSheetId="14">テーブル1[対象箇所]</definedName>
    <definedName name="対象箇所" localSheetId="15">テーブル1[対象箇所]</definedName>
    <definedName name="対象箇所" localSheetId="16">テーブル1[対象箇所]</definedName>
    <definedName name="対象箇所" localSheetId="69">テーブル1[対象箇所]</definedName>
    <definedName name="対象箇所" localSheetId="20">テーブル1[対象箇所]</definedName>
    <definedName name="対象箇所" localSheetId="21">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 localSheetId="26">テーブル1[対象箇所]</definedName>
    <definedName name="対象箇所" localSheetId="27">テーブル1[対象箇所]</definedName>
    <definedName name="対象箇所" localSheetId="28">テーブル1[対象箇所]</definedName>
    <definedName name="対象箇所" localSheetId="29">テーブル1[対象箇所]</definedName>
    <definedName name="対象箇所" localSheetId="30">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40">テーブル1[対象箇所]</definedName>
    <definedName name="対象箇所" localSheetId="41">テーブル1[対象箇所]</definedName>
    <definedName name="対象箇所" localSheetId="42">テーブル1[対象箇所]</definedName>
    <definedName name="対象箇所" localSheetId="43">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47">テーブル1[対象箇所]</definedName>
    <definedName name="対象箇所" localSheetId="48">テーブル1[対象箇所]</definedName>
    <definedName name="対象箇所" localSheetId="49">テーブル1[対象箇所]</definedName>
    <definedName name="対象箇所" localSheetId="50">テーブル1[対象箇所]</definedName>
    <definedName name="対象箇所" localSheetId="51">テーブル1[対象箇所]</definedName>
    <definedName name="対象箇所" localSheetId="52">テーブル1[対象箇所]</definedName>
    <definedName name="対象箇所" localSheetId="53">テーブル1[対象箇所]</definedName>
    <definedName name="対象箇所" localSheetId="54">テーブル1[対象箇所]</definedName>
    <definedName name="対象箇所" localSheetId="55">テーブル1[対象箇所]</definedName>
    <definedName name="対象箇所" localSheetId="56">テーブル1[対象箇所]</definedName>
    <definedName name="対象箇所" localSheetId="57">テーブル1[対象箇所]</definedName>
    <definedName name="対象箇所" localSheetId="58">テーブル1[対象箇所]</definedName>
    <definedName name="対象箇所" localSheetId="59">テーブル1[対象箇所]</definedName>
    <definedName name="対象箇所" localSheetId="60">テーブル1[対象箇所]</definedName>
    <definedName name="対象箇所" localSheetId="61">テーブル1[対象箇所]</definedName>
    <definedName name="対象箇所" localSheetId="62">テーブル1[対象箇所]</definedName>
    <definedName name="対象箇所" localSheetId="63">テーブル1[対象箇所]</definedName>
    <definedName name="対象箇所" localSheetId="64">テーブル1[対象箇所]</definedName>
    <definedName name="対象箇所" localSheetId="65">テーブル1[対象箇所]</definedName>
    <definedName name="対象箇所" localSheetId="66">テーブル1[対象箇所]</definedName>
    <definedName name="対象箇所" localSheetId="67">テーブル1[対象箇所]</definedName>
    <definedName name="対象箇所" localSheetId="68">テーブル1[対象箇所]</definedName>
    <definedName name="対象箇所">テーブル1[対象箇所]</definedName>
    <definedName name="天井板">'(参考)リスト'!$C$34:$C$36</definedName>
    <definedName name="内装" localSheetId="2">[1]ﾘｽﾄ!$W$3:$W$9</definedName>
    <definedName name="内装板">'(参考)リスト'!$C$31:$C$32</definedName>
    <definedName name="排水種別" localSheetId="2">[1]ﾘｽﾄ!$V$3:$V$9</definedName>
    <definedName name="非常用施設">'(参考)リスト'!$C$61:$C$74</definedName>
    <definedName name="覆工">'(参考)リスト'!$C$16:$C$29</definedName>
    <definedName name="覆工・坑門">'(参考)リスト'!$C$16:$C$29</definedName>
    <definedName name="舗装種別" localSheetId="2">[1]ﾘｽﾄ!$N$3:$N$11</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95" i="56" l="1"/>
  <c r="AE95" i="56"/>
  <c r="AF95" i="56"/>
  <c r="AG95" i="56"/>
  <c r="AH95" i="56"/>
  <c r="AI95" i="56"/>
  <c r="AJ95" i="56"/>
  <c r="AK95" i="56"/>
  <c r="AL95" i="56"/>
  <c r="AM95" i="56"/>
  <c r="AD95" i="56"/>
  <c r="AC95" i="56"/>
  <c r="K95" i="56"/>
  <c r="D16" i="280"/>
  <c r="D13" i="280"/>
  <c r="D10" i="280"/>
  <c r="D7" i="280"/>
  <c r="E6" i="280"/>
  <c r="E5" i="280"/>
  <c r="D4" i="280"/>
  <c r="P3" i="280"/>
  <c r="J3" i="280"/>
  <c r="D3" i="280"/>
  <c r="D16" i="279"/>
  <c r="D13" i="279"/>
  <c r="D10" i="279"/>
  <c r="D7" i="279"/>
  <c r="E6" i="279"/>
  <c r="E5" i="279"/>
  <c r="D4" i="279"/>
  <c r="P3" i="279"/>
  <c r="J3" i="279"/>
  <c r="D3" i="279"/>
  <c r="D16" i="278"/>
  <c r="D13" i="278"/>
  <c r="D10" i="278"/>
  <c r="D7" i="278"/>
  <c r="E6" i="278"/>
  <c r="E5" i="278"/>
  <c r="D4" i="278"/>
  <c r="P3" i="278"/>
  <c r="J3" i="278"/>
  <c r="D3" i="278"/>
  <c r="D16" i="277"/>
  <c r="D13" i="277"/>
  <c r="D10" i="277"/>
  <c r="D7" i="277"/>
  <c r="E6" i="277"/>
  <c r="E5" i="277"/>
  <c r="D4" i="277"/>
  <c r="P3" i="277"/>
  <c r="J3" i="277"/>
  <c r="D3" i="277"/>
  <c r="P4" i="276"/>
  <c r="J4" i="276"/>
  <c r="D4" i="276"/>
  <c r="U3" i="276"/>
  <c r="P3" i="276"/>
  <c r="J3" i="276"/>
  <c r="D3" i="276"/>
  <c r="P4" i="275"/>
  <c r="J4" i="275"/>
  <c r="D4" i="275"/>
  <c r="U3" i="275"/>
  <c r="P3" i="275"/>
  <c r="J3" i="275"/>
  <c r="D3" i="275"/>
  <c r="P4" i="274"/>
  <c r="J4" i="274"/>
  <c r="D4" i="274"/>
  <c r="U3" i="274"/>
  <c r="P3" i="274"/>
  <c r="J3" i="274"/>
  <c r="D3" i="274"/>
  <c r="X95" i="56" l="1"/>
  <c r="W95" i="56"/>
  <c r="V95" i="56"/>
  <c r="U95" i="56"/>
  <c r="T95" i="56"/>
  <c r="S95" i="56"/>
  <c r="R95" i="56"/>
  <c r="Q95" i="56"/>
  <c r="P95" i="56"/>
  <c r="O95" i="56"/>
  <c r="N95" i="56"/>
  <c r="M95" i="56"/>
  <c r="L95" i="56"/>
  <c r="J95" i="56"/>
  <c r="I95" i="56"/>
  <c r="H95" i="56"/>
  <c r="G95" i="56"/>
  <c r="F95" i="56"/>
  <c r="E95" i="56"/>
  <c r="D95" i="56"/>
  <c r="AT46" i="56"/>
  <c r="AT45" i="56"/>
  <c r="AT44" i="56"/>
  <c r="AT43" i="56"/>
  <c r="AT42" i="56"/>
  <c r="AT41" i="56"/>
  <c r="AT40" i="56"/>
  <c r="AT39" i="56"/>
  <c r="AT38" i="56"/>
  <c r="AT37" i="56"/>
  <c r="AT36" i="56"/>
  <c r="AT35" i="56"/>
  <c r="AT34" i="56"/>
  <c r="AT33" i="56"/>
  <c r="AT32" i="56"/>
  <c r="AT31" i="56"/>
  <c r="AT30" i="56"/>
  <c r="AT29" i="56"/>
  <c r="AT28" i="56"/>
  <c r="AT27" i="56"/>
  <c r="AT26" i="56"/>
  <c r="AT25" i="56"/>
  <c r="AT24" i="56"/>
  <c r="AT23" i="56"/>
  <c r="AT22" i="56"/>
  <c r="AT21" i="56"/>
  <c r="AT20" i="56"/>
  <c r="AT19" i="56"/>
  <c r="AT18" i="56"/>
  <c r="AT17" i="56"/>
  <c r="AT16" i="56"/>
  <c r="AT15" i="56"/>
  <c r="AT14" i="56"/>
  <c r="AT13" i="56"/>
  <c r="AT12" i="56"/>
  <c r="AT11" i="56"/>
  <c r="AT10" i="56"/>
  <c r="AT47" i="56" l="1"/>
  <c r="AJ32" i="273" l="1"/>
  <c r="AI32" i="273"/>
  <c r="AI35" i="273" s="1"/>
  <c r="BR5" i="273" s="1"/>
  <c r="AH32" i="273"/>
  <c r="AH35" i="273" s="1"/>
  <c r="BQ5" i="273" s="1"/>
  <c r="AG32" i="273"/>
  <c r="AF32" i="273"/>
  <c r="AE32" i="273"/>
  <c r="AD32" i="273"/>
  <c r="AD35" i="273" s="1"/>
  <c r="BN5" i="273" s="1"/>
  <c r="AC32" i="273"/>
  <c r="AB32" i="273"/>
  <c r="BA5" i="273" s="1"/>
  <c r="AA32" i="273"/>
  <c r="AZ5" i="273" s="1"/>
  <c r="Z32" i="273"/>
  <c r="AR35" i="273" s="1"/>
  <c r="Y32" i="273"/>
  <c r="AJ31" i="273"/>
  <c r="AI31" i="273"/>
  <c r="AH31" i="273"/>
  <c r="AG31" i="273"/>
  <c r="AF31" i="273"/>
  <c r="CD5" i="273" s="1"/>
  <c r="AE31" i="273"/>
  <c r="CC5" i="273" s="1"/>
  <c r="AD31" i="273"/>
  <c r="CB5" i="273" s="1"/>
  <c r="AC31" i="273"/>
  <c r="CA5" i="273" s="1"/>
  <c r="AQ30" i="273"/>
  <c r="AQ29" i="273"/>
  <c r="AQ28" i="273"/>
  <c r="AQ27" i="273"/>
  <c r="AQ26" i="273"/>
  <c r="AQ25" i="273"/>
  <c r="AQ24" i="273"/>
  <c r="AQ23" i="273"/>
  <c r="AQ22" i="273"/>
  <c r="AQ21" i="273"/>
  <c r="AQ20" i="273"/>
  <c r="AQ19" i="273"/>
  <c r="AQ18" i="273"/>
  <c r="AQ17" i="273"/>
  <c r="AQ16" i="273"/>
  <c r="AQ15" i="273"/>
  <c r="AQ14" i="273"/>
  <c r="AQ13" i="273"/>
  <c r="AQ12" i="273"/>
  <c r="AQ11" i="273"/>
  <c r="CH5" i="273"/>
  <c r="CG5" i="273"/>
  <c r="CF5" i="273"/>
  <c r="CE5" i="273"/>
  <c r="BI5" i="273"/>
  <c r="BH5" i="273"/>
  <c r="BG5" i="273"/>
  <c r="BF5" i="273"/>
  <c r="BE5" i="273"/>
  <c r="BD5" i="273"/>
  <c r="BC5" i="273"/>
  <c r="BB5" i="273"/>
  <c r="AY5" i="273"/>
  <c r="AW5" i="273"/>
  <c r="AV5" i="273"/>
  <c r="Y5" i="273"/>
  <c r="N5" i="273"/>
  <c r="E5" i="273"/>
  <c r="Y4" i="273"/>
  <c r="N4" i="273"/>
  <c r="E4" i="273"/>
  <c r="AH35" i="272"/>
  <c r="BQ5" i="272" s="1"/>
  <c r="AJ32" i="272"/>
  <c r="AI32" i="272"/>
  <c r="AH32" i="272"/>
  <c r="AG32" i="272"/>
  <c r="AG33" i="272" s="1"/>
  <c r="AF32" i="272"/>
  <c r="BE5" i="272" s="1"/>
  <c r="AE32" i="272"/>
  <c r="AE35" i="272" s="1"/>
  <c r="BO5" i="272" s="1"/>
  <c r="AD32" i="272"/>
  <c r="AD35" i="272" s="1"/>
  <c r="BN5" i="272" s="1"/>
  <c r="AC32" i="272"/>
  <c r="AB32" i="272"/>
  <c r="AA32" i="272"/>
  <c r="AZ5" i="272" s="1"/>
  <c r="Z32" i="272"/>
  <c r="Z35" i="272" s="1"/>
  <c r="BK5" i="272" s="1"/>
  <c r="Y32" i="272"/>
  <c r="Y37" i="272" s="1"/>
  <c r="BV5" i="272" s="1"/>
  <c r="AJ31" i="272"/>
  <c r="CH5" i="272" s="1"/>
  <c r="AI31" i="272"/>
  <c r="CG5" i="272" s="1"/>
  <c r="AH31" i="272"/>
  <c r="CF5" i="272" s="1"/>
  <c r="AG31" i="272"/>
  <c r="AF31" i="272"/>
  <c r="AE31" i="272"/>
  <c r="AD31" i="272"/>
  <c r="AC31" i="272"/>
  <c r="CA5" i="272" s="1"/>
  <c r="AQ30" i="272"/>
  <c r="AQ29" i="272"/>
  <c r="AQ28" i="272"/>
  <c r="AQ27" i="272"/>
  <c r="AQ26" i="272"/>
  <c r="AQ25" i="272"/>
  <c r="AQ24" i="272"/>
  <c r="AQ23" i="272"/>
  <c r="AQ22" i="272"/>
  <c r="AQ21" i="272"/>
  <c r="AQ20" i="272"/>
  <c r="AQ19" i="272"/>
  <c r="AQ18" i="272"/>
  <c r="AQ17" i="272"/>
  <c r="AQ16" i="272"/>
  <c r="AQ15" i="272"/>
  <c r="AQ14" i="272"/>
  <c r="AQ13" i="272"/>
  <c r="AQ12" i="272"/>
  <c r="AQ11" i="272"/>
  <c r="CE5" i="272"/>
  <c r="CD5" i="272"/>
  <c r="CC5" i="272"/>
  <c r="CB5" i="272"/>
  <c r="BI5" i="272"/>
  <c r="BH5" i="272"/>
  <c r="BG5" i="272"/>
  <c r="BD5" i="272"/>
  <c r="BB5" i="272"/>
  <c r="BA5" i="272"/>
  <c r="AY5" i="272"/>
  <c r="AW5" i="272"/>
  <c r="AV5" i="272"/>
  <c r="Y5" i="272"/>
  <c r="N5" i="272"/>
  <c r="E5" i="272"/>
  <c r="Y4" i="272"/>
  <c r="N4" i="272"/>
  <c r="E4" i="272"/>
  <c r="Z35" i="271"/>
  <c r="BK5" i="271" s="1"/>
  <c r="AJ32" i="271"/>
  <c r="BI5" i="271" s="1"/>
  <c r="AI32" i="271"/>
  <c r="AH32" i="271"/>
  <c r="AH35" i="271" s="1"/>
  <c r="BQ5" i="271" s="1"/>
  <c r="AG32" i="271"/>
  <c r="AG35" i="271" s="1"/>
  <c r="BP5" i="271" s="1"/>
  <c r="AF32" i="271"/>
  <c r="AE32" i="271"/>
  <c r="AE35" i="271" s="1"/>
  <c r="BO5" i="271" s="1"/>
  <c r="AD32" i="271"/>
  <c r="AD35" i="271" s="1"/>
  <c r="BN5" i="271" s="1"/>
  <c r="AC32" i="271"/>
  <c r="AC36" i="271" s="1"/>
  <c r="BT5" i="271" s="1"/>
  <c r="AB32" i="271"/>
  <c r="BA5" i="271" s="1"/>
  <c r="AA32" i="271"/>
  <c r="AZ5" i="271" s="1"/>
  <c r="Z32" i="271"/>
  <c r="AY5" i="271" s="1"/>
  <c r="Y32" i="271"/>
  <c r="AJ31" i="271"/>
  <c r="AI31" i="271"/>
  <c r="AH31" i="271"/>
  <c r="AG31" i="271"/>
  <c r="CE5" i="271" s="1"/>
  <c r="AF31" i="271"/>
  <c r="CD5" i="271" s="1"/>
  <c r="AE31" i="271"/>
  <c r="CC5" i="271" s="1"/>
  <c r="AD31" i="271"/>
  <c r="CB5" i="271" s="1"/>
  <c r="AC31" i="271"/>
  <c r="CA5" i="271" s="1"/>
  <c r="AQ30" i="271"/>
  <c r="AQ29" i="271"/>
  <c r="AQ28" i="271"/>
  <c r="AQ27" i="271"/>
  <c r="AQ26" i="271"/>
  <c r="AQ25" i="271"/>
  <c r="AQ24" i="271"/>
  <c r="AQ23" i="271"/>
  <c r="AQ22" i="271"/>
  <c r="AQ21" i="271"/>
  <c r="AQ20" i="271"/>
  <c r="AQ19" i="271"/>
  <c r="AQ18" i="271"/>
  <c r="AQ17" i="271"/>
  <c r="AQ16" i="271"/>
  <c r="AQ15" i="271"/>
  <c r="AQ14" i="271"/>
  <c r="AQ13" i="271"/>
  <c r="AQ12" i="271"/>
  <c r="AQ11" i="271"/>
  <c r="CH5" i="271"/>
  <c r="CG5" i="271"/>
  <c r="CF5" i="271"/>
  <c r="BF5" i="271"/>
  <c r="BE5" i="271"/>
  <c r="BD5" i="271"/>
  <c r="BC5" i="271"/>
  <c r="AW5" i="271"/>
  <c r="AV5" i="271"/>
  <c r="Y5" i="271"/>
  <c r="N5" i="271"/>
  <c r="E5" i="271"/>
  <c r="Y4" i="271"/>
  <c r="N4" i="271"/>
  <c r="E4" i="271"/>
  <c r="Z35" i="270"/>
  <c r="BK5" i="270" s="1"/>
  <c r="AJ32" i="270"/>
  <c r="AI32" i="270"/>
  <c r="AH32" i="270"/>
  <c r="AH35" i="270" s="1"/>
  <c r="BQ5" i="270" s="1"/>
  <c r="AG32" i="270"/>
  <c r="AF32" i="270"/>
  <c r="AE32" i="270"/>
  <c r="AE35" i="270" s="1"/>
  <c r="BO5" i="270" s="1"/>
  <c r="AD32" i="270"/>
  <c r="AC32" i="270"/>
  <c r="AC35" i="270" s="1"/>
  <c r="BM5" i="270" s="1"/>
  <c r="AB32" i="270"/>
  <c r="BA5" i="270" s="1"/>
  <c r="AA32" i="270"/>
  <c r="AZ5" i="270" s="1"/>
  <c r="Z32" i="270"/>
  <c r="AY5" i="270" s="1"/>
  <c r="Y32" i="270"/>
  <c r="AJ31" i="270"/>
  <c r="AI31" i="270"/>
  <c r="AH31" i="270"/>
  <c r="CF5" i="270" s="1"/>
  <c r="AG31" i="270"/>
  <c r="CE5" i="270" s="1"/>
  <c r="AF31" i="270"/>
  <c r="CD5" i="270" s="1"/>
  <c r="AE31" i="270"/>
  <c r="AD31" i="270"/>
  <c r="CB5" i="270" s="1"/>
  <c r="AC31" i="270"/>
  <c r="CA5" i="270" s="1"/>
  <c r="AQ30" i="270"/>
  <c r="AQ29" i="270"/>
  <c r="AQ28" i="270"/>
  <c r="AQ27" i="270"/>
  <c r="AQ26" i="270"/>
  <c r="AQ25" i="270"/>
  <c r="AQ24" i="270"/>
  <c r="AQ23" i="270"/>
  <c r="AQ22" i="270"/>
  <c r="AQ21" i="270"/>
  <c r="AQ20" i="270"/>
  <c r="AQ19" i="270"/>
  <c r="AQ18" i="270"/>
  <c r="AQ17" i="270"/>
  <c r="AQ16" i="270"/>
  <c r="AQ15" i="270"/>
  <c r="AQ14" i="270"/>
  <c r="AQ13" i="270"/>
  <c r="AQ12" i="270"/>
  <c r="AQ11" i="270"/>
  <c r="CH5" i="270"/>
  <c r="CG5" i="270"/>
  <c r="CC5" i="270"/>
  <c r="BI5" i="270"/>
  <c r="BG5" i="270"/>
  <c r="BE5" i="270"/>
  <c r="BD5" i="270"/>
  <c r="AW5" i="270"/>
  <c r="AV5" i="270"/>
  <c r="Y5" i="270"/>
  <c r="N5" i="270"/>
  <c r="E5" i="270"/>
  <c r="Y4" i="270"/>
  <c r="N4" i="270"/>
  <c r="E4" i="270"/>
  <c r="Z35" i="269"/>
  <c r="BK5" i="269" s="1"/>
  <c r="AJ32" i="269"/>
  <c r="AI32" i="269"/>
  <c r="AI35" i="269" s="1"/>
  <c r="BR5" i="269" s="1"/>
  <c r="AH32" i="269"/>
  <c r="AH35" i="269" s="1"/>
  <c r="BQ5" i="269" s="1"/>
  <c r="AG32" i="269"/>
  <c r="AG36" i="269" s="1"/>
  <c r="BU5" i="269" s="1"/>
  <c r="AF32" i="269"/>
  <c r="AE32" i="269"/>
  <c r="AE35" i="269" s="1"/>
  <c r="BO5" i="269" s="1"/>
  <c r="AD32" i="269"/>
  <c r="AD35" i="269" s="1"/>
  <c r="BN5" i="269" s="1"/>
  <c r="AC32" i="269"/>
  <c r="AC36" i="269" s="1"/>
  <c r="BT5" i="269" s="1"/>
  <c r="AB32" i="269"/>
  <c r="AA32" i="269"/>
  <c r="AZ5" i="269" s="1"/>
  <c r="Z32" i="269"/>
  <c r="Y32" i="269"/>
  <c r="AJ31" i="269"/>
  <c r="AI31" i="269"/>
  <c r="AH31" i="269"/>
  <c r="AG31" i="269"/>
  <c r="CE5" i="269" s="1"/>
  <c r="AF31" i="269"/>
  <c r="CD5" i="269" s="1"/>
  <c r="AE31" i="269"/>
  <c r="CC5" i="269" s="1"/>
  <c r="AD31" i="269"/>
  <c r="CB5" i="269" s="1"/>
  <c r="AC31" i="269"/>
  <c r="CA5" i="269" s="1"/>
  <c r="AQ30" i="269"/>
  <c r="AQ29" i="269"/>
  <c r="AQ28" i="269"/>
  <c r="AQ27" i="269"/>
  <c r="AQ26" i="269"/>
  <c r="AQ25" i="269"/>
  <c r="AQ24" i="269"/>
  <c r="AQ23" i="269"/>
  <c r="AQ22" i="269"/>
  <c r="AQ21" i="269"/>
  <c r="AQ20" i="269"/>
  <c r="AQ19" i="269"/>
  <c r="AQ18" i="269"/>
  <c r="AQ17" i="269"/>
  <c r="AQ16" i="269"/>
  <c r="AQ15" i="269"/>
  <c r="AQ14" i="269"/>
  <c r="AQ13" i="269"/>
  <c r="AQ12" i="269"/>
  <c r="AQ11" i="269"/>
  <c r="CH5" i="269"/>
  <c r="CG5" i="269"/>
  <c r="CF5" i="269"/>
  <c r="BI5" i="269"/>
  <c r="BH5" i="269"/>
  <c r="BG5" i="269"/>
  <c r="BF5" i="269"/>
  <c r="BE5" i="269"/>
  <c r="BD5" i="269"/>
  <c r="BC5" i="269"/>
  <c r="BA5" i="269"/>
  <c r="AW5" i="269"/>
  <c r="AV5" i="269"/>
  <c r="Y5" i="269"/>
  <c r="N5" i="269"/>
  <c r="E5" i="269"/>
  <c r="Y4" i="269"/>
  <c r="N4" i="269"/>
  <c r="E4" i="269"/>
  <c r="Z35" i="268"/>
  <c r="BK5" i="268" s="1"/>
  <c r="AJ32" i="268"/>
  <c r="BI5" i="268" s="1"/>
  <c r="AI32" i="268"/>
  <c r="AH32" i="268"/>
  <c r="AH35" i="268" s="1"/>
  <c r="BQ5" i="268" s="1"/>
  <c r="AG32" i="268"/>
  <c r="AF32" i="268"/>
  <c r="BE5" i="268" s="1"/>
  <c r="AE32" i="268"/>
  <c r="AD32" i="268"/>
  <c r="AC32" i="268"/>
  <c r="AC35" i="268" s="1"/>
  <c r="BM5" i="268" s="1"/>
  <c r="AB32" i="268"/>
  <c r="BA5" i="268" s="1"/>
  <c r="AA32" i="268"/>
  <c r="AZ5" i="268" s="1"/>
  <c r="Z32" i="268"/>
  <c r="Y32" i="268"/>
  <c r="AJ31" i="268"/>
  <c r="CH5" i="268" s="1"/>
  <c r="AI31" i="268"/>
  <c r="AH31" i="268"/>
  <c r="CF5" i="268" s="1"/>
  <c r="AG31" i="268"/>
  <c r="CE5" i="268" s="1"/>
  <c r="AF31" i="268"/>
  <c r="CD5" i="268" s="1"/>
  <c r="AE31" i="268"/>
  <c r="AD31" i="268"/>
  <c r="AC31" i="268"/>
  <c r="AQ30" i="268"/>
  <c r="AQ29" i="268"/>
  <c r="AQ28" i="268"/>
  <c r="AQ27" i="268"/>
  <c r="AQ26" i="268"/>
  <c r="AQ25" i="268"/>
  <c r="AQ24" i="268"/>
  <c r="AQ23" i="268"/>
  <c r="AQ22" i="268"/>
  <c r="AQ21" i="268"/>
  <c r="AQ20" i="268"/>
  <c r="AQ19" i="268"/>
  <c r="AQ18" i="268"/>
  <c r="AQ17" i="268"/>
  <c r="AQ16" i="268"/>
  <c r="AQ15" i="268"/>
  <c r="AQ14" i="268"/>
  <c r="AQ13" i="268"/>
  <c r="AQ12" i="268"/>
  <c r="AQ11" i="268"/>
  <c r="CG5" i="268"/>
  <c r="CC5" i="268"/>
  <c r="CB5" i="268"/>
  <c r="CA5" i="268"/>
  <c r="BH5" i="268"/>
  <c r="BG5" i="268"/>
  <c r="BF5" i="268"/>
  <c r="BD5" i="268"/>
  <c r="BB5" i="268"/>
  <c r="AY5" i="268"/>
  <c r="AW5" i="268"/>
  <c r="AV5" i="268"/>
  <c r="Y5" i="268"/>
  <c r="N5" i="268"/>
  <c r="E5" i="268"/>
  <c r="Y4" i="268"/>
  <c r="N4" i="268"/>
  <c r="E4" i="268"/>
  <c r="Z35" i="267"/>
  <c r="BK5" i="267" s="1"/>
  <c r="AG33" i="267"/>
  <c r="AJ32" i="267"/>
  <c r="AI32" i="267"/>
  <c r="AH32" i="267"/>
  <c r="AH35" i="267" s="1"/>
  <c r="BQ5" i="267" s="1"/>
  <c r="AG32" i="267"/>
  <c r="AG36" i="267" s="1"/>
  <c r="BU5" i="267" s="1"/>
  <c r="AF32" i="267"/>
  <c r="AE32" i="267"/>
  <c r="AD32" i="267"/>
  <c r="AD35" i="267" s="1"/>
  <c r="BN5" i="267" s="1"/>
  <c r="AC32" i="267"/>
  <c r="AC36" i="267" s="1"/>
  <c r="BT5" i="267" s="1"/>
  <c r="AB32" i="267"/>
  <c r="AA32" i="267"/>
  <c r="AZ5" i="267" s="1"/>
  <c r="Z32" i="267"/>
  <c r="Y32" i="267"/>
  <c r="Y37" i="267" s="1"/>
  <c r="BV5" i="267" s="1"/>
  <c r="AJ31" i="267"/>
  <c r="AI31" i="267"/>
  <c r="AH31" i="267"/>
  <c r="CF5" i="267" s="1"/>
  <c r="AG31" i="267"/>
  <c r="AF31" i="267"/>
  <c r="CD5" i="267" s="1"/>
  <c r="AE31" i="267"/>
  <c r="CC5" i="267" s="1"/>
  <c r="AD31" i="267"/>
  <c r="AC31" i="267"/>
  <c r="CA5" i="267" s="1"/>
  <c r="AQ30" i="267"/>
  <c r="AQ29" i="267"/>
  <c r="AQ28" i="267"/>
  <c r="AQ27" i="267"/>
  <c r="AQ26" i="267"/>
  <c r="AQ25" i="267"/>
  <c r="AQ24" i="267"/>
  <c r="AQ23" i="267"/>
  <c r="AQ22" i="267"/>
  <c r="AQ21" i="267"/>
  <c r="AQ20" i="267"/>
  <c r="AQ19" i="267"/>
  <c r="AQ18" i="267"/>
  <c r="AQ17" i="267"/>
  <c r="AQ16" i="267"/>
  <c r="AQ15" i="267"/>
  <c r="AQ14" i="267"/>
  <c r="AQ13" i="267"/>
  <c r="AQ12" i="267"/>
  <c r="AQ11" i="267"/>
  <c r="CH5" i="267"/>
  <c r="CG5" i="267"/>
  <c r="CE5" i="267"/>
  <c r="CB5" i="267"/>
  <c r="BI5" i="267"/>
  <c r="BH5" i="267"/>
  <c r="BG5" i="267"/>
  <c r="BE5" i="267"/>
  <c r="BA5" i="267"/>
  <c r="AY5" i="267"/>
  <c r="AW5" i="267"/>
  <c r="AV5" i="267"/>
  <c r="Y5" i="267"/>
  <c r="N5" i="267"/>
  <c r="E5" i="267"/>
  <c r="Y4" i="267"/>
  <c r="N4" i="267"/>
  <c r="E4" i="267"/>
  <c r="AJ32" i="266"/>
  <c r="AI32" i="266"/>
  <c r="AH32" i="266"/>
  <c r="AH35" i="266" s="1"/>
  <c r="BQ5" i="266" s="1"/>
  <c r="AG32" i="266"/>
  <c r="AG36" i="266" s="1"/>
  <c r="BU5" i="266" s="1"/>
  <c r="AF32" i="266"/>
  <c r="AE32" i="266"/>
  <c r="AE35" i="266" s="1"/>
  <c r="BO5" i="266" s="1"/>
  <c r="AD32" i="266"/>
  <c r="AC32" i="266"/>
  <c r="AC35" i="266" s="1"/>
  <c r="AB32" i="266"/>
  <c r="AA32" i="266"/>
  <c r="AZ5" i="266" s="1"/>
  <c r="Z32" i="266"/>
  <c r="Y32" i="266"/>
  <c r="Y37" i="266" s="1"/>
  <c r="BV5" i="266" s="1"/>
  <c r="AJ31" i="266"/>
  <c r="AI31" i="266"/>
  <c r="AH31" i="266"/>
  <c r="CF5" i="266" s="1"/>
  <c r="AG31" i="266"/>
  <c r="CE5" i="266" s="1"/>
  <c r="AF31" i="266"/>
  <c r="CD5" i="266" s="1"/>
  <c r="AE31" i="266"/>
  <c r="CC5" i="266" s="1"/>
  <c r="AD31" i="266"/>
  <c r="AC31" i="266"/>
  <c r="AQ30" i="266"/>
  <c r="AQ29" i="266"/>
  <c r="AQ28" i="266"/>
  <c r="AQ27" i="266"/>
  <c r="AQ26" i="266"/>
  <c r="AQ25" i="266"/>
  <c r="AQ24" i="266"/>
  <c r="AQ23" i="266"/>
  <c r="AQ22" i="266"/>
  <c r="AQ21" i="266"/>
  <c r="AQ20" i="266"/>
  <c r="AQ19" i="266"/>
  <c r="AQ18" i="266"/>
  <c r="AQ17" i="266"/>
  <c r="AQ16" i="266"/>
  <c r="AQ15" i="266"/>
  <c r="AQ14" i="266"/>
  <c r="AQ13" i="266"/>
  <c r="AQ12" i="266"/>
  <c r="AQ11" i="266"/>
  <c r="CH5" i="266"/>
  <c r="CG5" i="266"/>
  <c r="CB5" i="266"/>
  <c r="CA5" i="266"/>
  <c r="BI5" i="266"/>
  <c r="BG5" i="266"/>
  <c r="BE5" i="266"/>
  <c r="BD5" i="266"/>
  <c r="BB5" i="266"/>
  <c r="BA5" i="266"/>
  <c r="AY5" i="266"/>
  <c r="AW5" i="266"/>
  <c r="AV5" i="266"/>
  <c r="Y5" i="266"/>
  <c r="N5" i="266"/>
  <c r="E5" i="266"/>
  <c r="Y4" i="266"/>
  <c r="N4" i="266"/>
  <c r="E4" i="266"/>
  <c r="AJ32" i="265"/>
  <c r="AI32" i="265"/>
  <c r="AG36" i="265" s="1"/>
  <c r="BU5" i="265" s="1"/>
  <c r="AH32" i="265"/>
  <c r="AH35" i="265" s="1"/>
  <c r="BQ5" i="265" s="1"/>
  <c r="AG32" i="265"/>
  <c r="AG35" i="265" s="1"/>
  <c r="BP5" i="265" s="1"/>
  <c r="AF32" i="265"/>
  <c r="AE32" i="265"/>
  <c r="AE35" i="265" s="1"/>
  <c r="BO5" i="265" s="1"/>
  <c r="AD32" i="265"/>
  <c r="AD35" i="265" s="1"/>
  <c r="BN5" i="265" s="1"/>
  <c r="AC32" i="265"/>
  <c r="AB32" i="265"/>
  <c r="BA5" i="265" s="1"/>
  <c r="AA32" i="265"/>
  <c r="AZ5" i="265" s="1"/>
  <c r="Z32" i="265"/>
  <c r="AR35" i="265" s="1"/>
  <c r="Y32" i="265"/>
  <c r="AJ31" i="265"/>
  <c r="AI31" i="265"/>
  <c r="CG5" i="265" s="1"/>
  <c r="AH31" i="265"/>
  <c r="AG31" i="265"/>
  <c r="AF31" i="265"/>
  <c r="CD5" i="265" s="1"/>
  <c r="AE31" i="265"/>
  <c r="CC5" i="265" s="1"/>
  <c r="AD31" i="265"/>
  <c r="AC31" i="265"/>
  <c r="CA5" i="265" s="1"/>
  <c r="AQ30" i="265"/>
  <c r="AQ29" i="265"/>
  <c r="AQ28" i="265"/>
  <c r="AQ27" i="265"/>
  <c r="AQ26" i="265"/>
  <c r="AQ25" i="265"/>
  <c r="AQ24" i="265"/>
  <c r="AQ23" i="265"/>
  <c r="AQ22" i="265"/>
  <c r="AQ21" i="265"/>
  <c r="AQ20" i="265"/>
  <c r="AQ19" i="265"/>
  <c r="AQ18" i="265"/>
  <c r="AQ17" i="265"/>
  <c r="AQ16" i="265"/>
  <c r="AQ15" i="265"/>
  <c r="AQ14" i="265"/>
  <c r="AQ13" i="265"/>
  <c r="AQ12" i="265"/>
  <c r="AQ11" i="265"/>
  <c r="CH5" i="265"/>
  <c r="CF5" i="265"/>
  <c r="CE5" i="265"/>
  <c r="CB5" i="265"/>
  <c r="BI5" i="265"/>
  <c r="BF5" i="265"/>
  <c r="BE5" i="265"/>
  <c r="BC5" i="265"/>
  <c r="AY5" i="265"/>
  <c r="AW5" i="265"/>
  <c r="AV5" i="265"/>
  <c r="Y5" i="265"/>
  <c r="N5" i="265"/>
  <c r="E5" i="265"/>
  <c r="Y4" i="265"/>
  <c r="N4" i="265"/>
  <c r="E4" i="265"/>
  <c r="AJ32" i="264"/>
  <c r="AI32" i="264"/>
  <c r="AI35" i="264" s="1"/>
  <c r="BR5" i="264" s="1"/>
  <c r="AH32" i="264"/>
  <c r="AH35" i="264" s="1"/>
  <c r="BQ5" i="264" s="1"/>
  <c r="AG32" i="264"/>
  <c r="AF32" i="264"/>
  <c r="AE32" i="264"/>
  <c r="AD32" i="264"/>
  <c r="AD35" i="264" s="1"/>
  <c r="BN5" i="264" s="1"/>
  <c r="AC32" i="264"/>
  <c r="AB32" i="264"/>
  <c r="AA32" i="264"/>
  <c r="AZ5" i="264" s="1"/>
  <c r="Z32" i="264"/>
  <c r="Y32" i="264"/>
  <c r="AJ31" i="264"/>
  <c r="CH5" i="264" s="1"/>
  <c r="AI31" i="264"/>
  <c r="AH31" i="264"/>
  <c r="CF5" i="264" s="1"/>
  <c r="AG31" i="264"/>
  <c r="AF31" i="264"/>
  <c r="CD5" i="264" s="1"/>
  <c r="AE31" i="264"/>
  <c r="CC5" i="264" s="1"/>
  <c r="AD31" i="264"/>
  <c r="CB5" i="264" s="1"/>
  <c r="AC31" i="264"/>
  <c r="CA5" i="264" s="1"/>
  <c r="AQ30" i="264"/>
  <c r="AQ29" i="264"/>
  <c r="AQ28" i="264"/>
  <c r="AQ27" i="264"/>
  <c r="AQ26" i="264"/>
  <c r="AQ25" i="264"/>
  <c r="AQ24" i="264"/>
  <c r="AQ23" i="264"/>
  <c r="AQ22" i="264"/>
  <c r="AQ21" i="264"/>
  <c r="AQ20" i="264"/>
  <c r="AQ19" i="264"/>
  <c r="AQ18" i="264"/>
  <c r="AQ17" i="264"/>
  <c r="AQ16" i="264"/>
  <c r="AQ15" i="264"/>
  <c r="AQ14" i="264"/>
  <c r="AQ13" i="264"/>
  <c r="AQ12" i="264"/>
  <c r="AQ11" i="264"/>
  <c r="CG5" i="264"/>
  <c r="CE5" i="264"/>
  <c r="BI5" i="264"/>
  <c r="BG5" i="264"/>
  <c r="BE5" i="264"/>
  <c r="BD5" i="264"/>
  <c r="BC5" i="264"/>
  <c r="BB5" i="264"/>
  <c r="BA5" i="264"/>
  <c r="AW5" i="264"/>
  <c r="AV5" i="264"/>
  <c r="Y5" i="264"/>
  <c r="N5" i="264"/>
  <c r="E5" i="264"/>
  <c r="Y4" i="264"/>
  <c r="N4" i="264"/>
  <c r="E4" i="264"/>
  <c r="AH35" i="263"/>
  <c r="AJ32" i="263"/>
  <c r="AI32" i="263"/>
  <c r="AI35" i="263" s="1"/>
  <c r="BR5" i="263" s="1"/>
  <c r="AH32" i="263"/>
  <c r="AG32" i="263"/>
  <c r="AF32" i="263"/>
  <c r="AE32" i="263"/>
  <c r="AD32" i="263"/>
  <c r="AD35" i="263" s="1"/>
  <c r="BN5" i="263" s="1"/>
  <c r="AC32" i="263"/>
  <c r="AB32" i="263"/>
  <c r="BA5" i="263" s="1"/>
  <c r="AA32" i="263"/>
  <c r="AZ5" i="263" s="1"/>
  <c r="Z32" i="263"/>
  <c r="AR35" i="263" s="1"/>
  <c r="Y32" i="263"/>
  <c r="AJ31" i="263"/>
  <c r="AI31" i="263"/>
  <c r="AH31" i="263"/>
  <c r="AG31" i="263"/>
  <c r="AF31" i="263"/>
  <c r="CD5" i="263" s="1"/>
  <c r="AE31" i="263"/>
  <c r="CC5" i="263" s="1"/>
  <c r="AD31" i="263"/>
  <c r="CB5" i="263" s="1"/>
  <c r="AC31" i="263"/>
  <c r="CA5" i="263" s="1"/>
  <c r="AQ30" i="263"/>
  <c r="AQ29" i="263"/>
  <c r="AQ28" i="263"/>
  <c r="AQ27" i="263"/>
  <c r="AQ26" i="263"/>
  <c r="AQ25" i="263"/>
  <c r="AQ24" i="263"/>
  <c r="AQ23" i="263"/>
  <c r="AQ22" i="263"/>
  <c r="AQ21" i="263"/>
  <c r="AQ20" i="263"/>
  <c r="AQ19" i="263"/>
  <c r="AQ18" i="263"/>
  <c r="AQ17" i="263"/>
  <c r="AQ16" i="263"/>
  <c r="AQ15" i="263"/>
  <c r="AQ14" i="263"/>
  <c r="AQ13" i="263"/>
  <c r="AQ12" i="263"/>
  <c r="AQ11" i="263"/>
  <c r="CH5" i="263"/>
  <c r="CG5" i="263"/>
  <c r="CF5" i="263"/>
  <c r="CE5" i="263"/>
  <c r="BQ5" i="263"/>
  <c r="BI5" i="263"/>
  <c r="BH5" i="263"/>
  <c r="BG5" i="263"/>
  <c r="BF5" i="263"/>
  <c r="BE5" i="263"/>
  <c r="BD5" i="263"/>
  <c r="BB5" i="263"/>
  <c r="AW5" i="263"/>
  <c r="AV5" i="263"/>
  <c r="Y5" i="263"/>
  <c r="N5" i="263"/>
  <c r="E5" i="263"/>
  <c r="Y4" i="263"/>
  <c r="N4" i="263"/>
  <c r="E4" i="263"/>
  <c r="AG35" i="262"/>
  <c r="AG33" i="262"/>
  <c r="AJ32" i="262"/>
  <c r="AI32" i="262"/>
  <c r="AH32" i="262"/>
  <c r="AH35" i="262" s="1"/>
  <c r="BQ5" i="262" s="1"/>
  <c r="AG32" i="262"/>
  <c r="AF32" i="262"/>
  <c r="AE32" i="262"/>
  <c r="AE35" i="262" s="1"/>
  <c r="BO5" i="262" s="1"/>
  <c r="AD32" i="262"/>
  <c r="AD35" i="262" s="1"/>
  <c r="BN5" i="262" s="1"/>
  <c r="AC32" i="262"/>
  <c r="AC36" i="262" s="1"/>
  <c r="BT5" i="262" s="1"/>
  <c r="AB32" i="262"/>
  <c r="AA32" i="262"/>
  <c r="AZ5" i="262" s="1"/>
  <c r="Z32" i="262"/>
  <c r="AR35" i="262" s="1"/>
  <c r="Y32" i="262"/>
  <c r="AJ31" i="262"/>
  <c r="AI31" i="262"/>
  <c r="CG5" i="262" s="1"/>
  <c r="AH31" i="262"/>
  <c r="AG31" i="262"/>
  <c r="CE5" i="262" s="1"/>
  <c r="AF31" i="262"/>
  <c r="CD5" i="262" s="1"/>
  <c r="AE31" i="262"/>
  <c r="AD31" i="262"/>
  <c r="CB5" i="262" s="1"/>
  <c r="AC31" i="262"/>
  <c r="CA5" i="262" s="1"/>
  <c r="AQ30" i="262"/>
  <c r="AQ29" i="262"/>
  <c r="AQ28" i="262"/>
  <c r="AQ27" i="262"/>
  <c r="AQ26" i="262"/>
  <c r="AQ25" i="262"/>
  <c r="AQ24" i="262"/>
  <c r="AQ23" i="262"/>
  <c r="AQ22" i="262"/>
  <c r="AQ21" i="262"/>
  <c r="AQ20" i="262"/>
  <c r="AQ19" i="262"/>
  <c r="AQ18" i="262"/>
  <c r="AQ17" i="262"/>
  <c r="AQ16" i="262"/>
  <c r="AQ15" i="262"/>
  <c r="AQ14" i="262"/>
  <c r="AQ13" i="262"/>
  <c r="AQ12" i="262"/>
  <c r="AQ11" i="262"/>
  <c r="CH5" i="262"/>
  <c r="CF5" i="262"/>
  <c r="CC5" i="262"/>
  <c r="BP5" i="262"/>
  <c r="BI5" i="262"/>
  <c r="BH5" i="262"/>
  <c r="BF5" i="262"/>
  <c r="BE5" i="262"/>
  <c r="BB5" i="262"/>
  <c r="BA5" i="262"/>
  <c r="AW5" i="262"/>
  <c r="AV5" i="262"/>
  <c r="Y5" i="262"/>
  <c r="N5" i="262"/>
  <c r="E5" i="262"/>
  <c r="Y4" i="262"/>
  <c r="N4" i="262"/>
  <c r="E4" i="262"/>
  <c r="AG35" i="261"/>
  <c r="AJ32" i="261"/>
  <c r="AI32" i="261"/>
  <c r="AH32" i="261"/>
  <c r="BG5" i="261" s="1"/>
  <c r="AG32" i="261"/>
  <c r="AF32" i="261"/>
  <c r="BE5" i="261" s="1"/>
  <c r="AE32" i="261"/>
  <c r="AE35" i="261" s="1"/>
  <c r="BO5" i="261" s="1"/>
  <c r="AD32" i="261"/>
  <c r="AD35" i="261" s="1"/>
  <c r="BN5" i="261" s="1"/>
  <c r="AC32" i="261"/>
  <c r="AB32" i="261"/>
  <c r="AA32" i="261"/>
  <c r="AZ5" i="261" s="1"/>
  <c r="Z32" i="261"/>
  <c r="Y32" i="261"/>
  <c r="AJ31" i="261"/>
  <c r="AI31" i="261"/>
  <c r="AH31" i="261"/>
  <c r="AG31" i="261"/>
  <c r="AF31" i="261"/>
  <c r="CD5" i="261" s="1"/>
  <c r="AE31" i="261"/>
  <c r="CC5" i="261" s="1"/>
  <c r="AD31" i="261"/>
  <c r="CB5" i="261" s="1"/>
  <c r="AC31" i="261"/>
  <c r="CA5" i="261" s="1"/>
  <c r="AQ30" i="261"/>
  <c r="AQ29" i="261"/>
  <c r="AQ28" i="261"/>
  <c r="AQ27" i="261"/>
  <c r="AQ26" i="261"/>
  <c r="AQ25" i="261"/>
  <c r="AQ24" i="261"/>
  <c r="AQ23" i="261"/>
  <c r="AQ22" i="261"/>
  <c r="AQ21" i="261"/>
  <c r="AQ20" i="261"/>
  <c r="AQ19" i="261"/>
  <c r="AQ18" i="261"/>
  <c r="AQ17" i="261"/>
  <c r="AQ16" i="261"/>
  <c r="AQ15" i="261"/>
  <c r="AQ14" i="261"/>
  <c r="AQ13" i="261"/>
  <c r="AQ12" i="261"/>
  <c r="AQ11" i="261"/>
  <c r="CH5" i="261"/>
  <c r="CG5" i="261"/>
  <c r="CF5" i="261"/>
  <c r="CE5" i="261"/>
  <c r="BP5" i="261"/>
  <c r="BI5" i="261"/>
  <c r="BF5" i="261"/>
  <c r="BD5" i="261"/>
  <c r="BC5" i="261"/>
  <c r="BB5" i="261"/>
  <c r="BA5" i="261"/>
  <c r="AW5" i="261"/>
  <c r="AV5" i="261"/>
  <c r="Y5" i="261"/>
  <c r="N5" i="261"/>
  <c r="E5" i="261"/>
  <c r="Y4" i="261"/>
  <c r="N4" i="261"/>
  <c r="E4" i="261"/>
  <c r="Z35" i="260"/>
  <c r="BK5" i="260" s="1"/>
  <c r="AJ32" i="260"/>
  <c r="AI32" i="260"/>
  <c r="AH32" i="260"/>
  <c r="AH35" i="260" s="1"/>
  <c r="BQ5" i="260" s="1"/>
  <c r="AG32" i="260"/>
  <c r="AF32" i="260"/>
  <c r="BE5" i="260" s="1"/>
  <c r="AE32" i="260"/>
  <c r="AE35" i="260" s="1"/>
  <c r="BO5" i="260" s="1"/>
  <c r="AD32" i="260"/>
  <c r="AD35" i="260" s="1"/>
  <c r="BN5" i="260" s="1"/>
  <c r="AC32" i="260"/>
  <c r="BB5" i="260" s="1"/>
  <c r="AB32" i="260"/>
  <c r="BA5" i="260" s="1"/>
  <c r="AA32" i="260"/>
  <c r="AZ5" i="260" s="1"/>
  <c r="Z32" i="260"/>
  <c r="Y32" i="260"/>
  <c r="AJ31" i="260"/>
  <c r="AI31" i="260"/>
  <c r="AH31" i="260"/>
  <c r="AG31" i="260"/>
  <c r="CE5" i="260" s="1"/>
  <c r="AF31" i="260"/>
  <c r="CD5" i="260" s="1"/>
  <c r="AE31" i="260"/>
  <c r="CC5" i="260" s="1"/>
  <c r="AD31" i="260"/>
  <c r="CB5" i="260" s="1"/>
  <c r="AC31" i="260"/>
  <c r="AQ30" i="260"/>
  <c r="AQ29" i="260"/>
  <c r="AQ28" i="260"/>
  <c r="AQ27" i="260"/>
  <c r="AQ26" i="260"/>
  <c r="AQ25" i="260"/>
  <c r="AQ24" i="260"/>
  <c r="AQ23" i="260"/>
  <c r="AQ22" i="260"/>
  <c r="AQ21" i="260"/>
  <c r="AQ20" i="260"/>
  <c r="AQ19" i="260"/>
  <c r="AQ18" i="260"/>
  <c r="AQ17" i="260"/>
  <c r="AQ16" i="260"/>
  <c r="AQ15" i="260"/>
  <c r="AQ14" i="260"/>
  <c r="AQ13" i="260"/>
  <c r="AQ12" i="260"/>
  <c r="AQ11" i="260"/>
  <c r="CH5" i="260"/>
  <c r="CG5" i="260"/>
  <c r="CF5" i="260"/>
  <c r="CA5" i="260"/>
  <c r="BI5" i="260"/>
  <c r="BG5" i="260"/>
  <c r="BF5" i="260"/>
  <c r="BD5" i="260"/>
  <c r="BC5" i="260"/>
  <c r="AY5" i="260"/>
  <c r="AW5" i="260"/>
  <c r="AV5" i="260"/>
  <c r="Y5" i="260"/>
  <c r="N5" i="260"/>
  <c r="E5" i="260"/>
  <c r="Y4" i="260"/>
  <c r="N4" i="260"/>
  <c r="E4" i="260"/>
  <c r="AG36" i="259"/>
  <c r="BU5" i="259" s="1"/>
  <c r="AH35" i="259"/>
  <c r="AJ32" i="259"/>
  <c r="AI32" i="259"/>
  <c r="AH32" i="259"/>
  <c r="AG32" i="259"/>
  <c r="AG33" i="259" s="1"/>
  <c r="AF32" i="259"/>
  <c r="BE5" i="259" s="1"/>
  <c r="AE32" i="259"/>
  <c r="AD32" i="259"/>
  <c r="AD35" i="259" s="1"/>
  <c r="BN5" i="259" s="1"/>
  <c r="AC32" i="259"/>
  <c r="AB32" i="259"/>
  <c r="AA32" i="259"/>
  <c r="AZ5" i="259" s="1"/>
  <c r="Z32" i="259"/>
  <c r="AR35" i="259" s="1"/>
  <c r="Y32" i="259"/>
  <c r="Y37" i="259" s="1"/>
  <c r="BV5" i="259" s="1"/>
  <c r="AJ31" i="259"/>
  <c r="CH5" i="259" s="1"/>
  <c r="AI31" i="259"/>
  <c r="AH31" i="259"/>
  <c r="AG31" i="259"/>
  <c r="AF31" i="259"/>
  <c r="AE31" i="259"/>
  <c r="AD31" i="259"/>
  <c r="CB5" i="259" s="1"/>
  <c r="AC31" i="259"/>
  <c r="CA5" i="259" s="1"/>
  <c r="AQ30" i="259"/>
  <c r="AQ29" i="259"/>
  <c r="AQ28" i="259"/>
  <c r="AQ27" i="259"/>
  <c r="AQ26" i="259"/>
  <c r="AQ25" i="259"/>
  <c r="AQ24" i="259"/>
  <c r="AQ23" i="259"/>
  <c r="AQ22" i="259"/>
  <c r="AQ21" i="259"/>
  <c r="AQ20" i="259"/>
  <c r="AQ19" i="259"/>
  <c r="AQ18" i="259"/>
  <c r="AQ17" i="259"/>
  <c r="AQ16" i="259"/>
  <c r="AQ15" i="259"/>
  <c r="AQ14" i="259"/>
  <c r="AQ13" i="259"/>
  <c r="AQ12" i="259"/>
  <c r="AQ11" i="259"/>
  <c r="CG5" i="259"/>
  <c r="CF5" i="259"/>
  <c r="CE5" i="259"/>
  <c r="CD5" i="259"/>
  <c r="CC5" i="259"/>
  <c r="BQ5" i="259"/>
  <c r="BI5" i="259"/>
  <c r="BH5" i="259"/>
  <c r="BG5" i="259"/>
  <c r="BF5" i="259"/>
  <c r="BD5" i="259"/>
  <c r="BC5" i="259"/>
  <c r="BB5" i="259"/>
  <c r="BA5" i="259"/>
  <c r="AY5" i="259"/>
  <c r="AW5" i="259"/>
  <c r="AV5" i="259"/>
  <c r="Y5" i="259"/>
  <c r="N5" i="259"/>
  <c r="E5" i="259"/>
  <c r="Y4" i="259"/>
  <c r="N4" i="259"/>
  <c r="E4" i="259"/>
  <c r="AG36" i="258"/>
  <c r="AJ32" i="258"/>
  <c r="AI32" i="258"/>
  <c r="AI35" i="258" s="1"/>
  <c r="BR5" i="258" s="1"/>
  <c r="AH32" i="258"/>
  <c r="AH35" i="258" s="1"/>
  <c r="BQ5" i="258" s="1"/>
  <c r="AG32" i="258"/>
  <c r="AG33" i="258" s="1"/>
  <c r="AF32" i="258"/>
  <c r="AE32" i="258"/>
  <c r="AD32" i="258"/>
  <c r="AC32" i="258"/>
  <c r="AC35" i="258" s="1"/>
  <c r="BM5" i="258" s="1"/>
  <c r="AB32" i="258"/>
  <c r="BA5" i="258" s="1"/>
  <c r="AA32" i="258"/>
  <c r="AZ5" i="258" s="1"/>
  <c r="Z32" i="258"/>
  <c r="Z35" i="258" s="1"/>
  <c r="BK5" i="258" s="1"/>
  <c r="Y32" i="258"/>
  <c r="Y37" i="258" s="1"/>
  <c r="BV5" i="258" s="1"/>
  <c r="AJ31" i="258"/>
  <c r="AI31" i="258"/>
  <c r="AH31" i="258"/>
  <c r="AG31" i="258"/>
  <c r="AF31" i="258"/>
  <c r="AE31" i="258"/>
  <c r="CC5" i="258" s="1"/>
  <c r="AD31" i="258"/>
  <c r="CB5" i="258" s="1"/>
  <c r="AC31" i="258"/>
  <c r="CA5" i="258" s="1"/>
  <c r="AQ30" i="258"/>
  <c r="AQ29" i="258"/>
  <c r="AQ28" i="258"/>
  <c r="AQ27" i="258"/>
  <c r="AQ26" i="258"/>
  <c r="AQ25" i="258"/>
  <c r="AQ24" i="258"/>
  <c r="AQ23" i="258"/>
  <c r="AQ22" i="258"/>
  <c r="AQ21" i="258"/>
  <c r="AQ20" i="258"/>
  <c r="AQ19" i="258"/>
  <c r="AQ18" i="258"/>
  <c r="AQ17" i="258"/>
  <c r="AQ16" i="258"/>
  <c r="AQ15" i="258"/>
  <c r="AQ14" i="258"/>
  <c r="AQ13" i="258"/>
  <c r="AQ12" i="258"/>
  <c r="AQ11" i="258"/>
  <c r="CH5" i="258"/>
  <c r="CG5" i="258"/>
  <c r="CF5" i="258"/>
  <c r="CE5" i="258"/>
  <c r="CD5" i="258"/>
  <c r="BU5" i="258"/>
  <c r="BI5" i="258"/>
  <c r="BH5" i="258"/>
  <c r="BG5" i="258"/>
  <c r="BF5" i="258"/>
  <c r="BE5" i="258"/>
  <c r="BD5" i="258"/>
  <c r="BB5" i="258"/>
  <c r="AY5" i="258"/>
  <c r="AW5" i="258"/>
  <c r="AV5" i="258"/>
  <c r="Y5" i="258"/>
  <c r="N5" i="258"/>
  <c r="E5" i="258"/>
  <c r="Y4" i="258"/>
  <c r="N4" i="258"/>
  <c r="E4" i="258"/>
  <c r="AH35" i="257"/>
  <c r="AJ32" i="257"/>
  <c r="AI32" i="257"/>
  <c r="AH32" i="257"/>
  <c r="AG32" i="257"/>
  <c r="AF32" i="257"/>
  <c r="AE32" i="257"/>
  <c r="AE35" i="257" s="1"/>
  <c r="BO5" i="257" s="1"/>
  <c r="AD32" i="257"/>
  <c r="AD35" i="257" s="1"/>
  <c r="BN5" i="257" s="1"/>
  <c r="AC32" i="257"/>
  <c r="AC36" i="257" s="1"/>
  <c r="BT5" i="257" s="1"/>
  <c r="AB32" i="257"/>
  <c r="AA32" i="257"/>
  <c r="AZ5" i="257" s="1"/>
  <c r="Z32" i="257"/>
  <c r="AR35" i="257" s="1"/>
  <c r="Y32" i="257"/>
  <c r="Y37" i="257" s="1"/>
  <c r="BV5" i="257" s="1"/>
  <c r="AJ31" i="257"/>
  <c r="AI31" i="257"/>
  <c r="AH31" i="257"/>
  <c r="AG31" i="257"/>
  <c r="AF31" i="257"/>
  <c r="CD5" i="257" s="1"/>
  <c r="AE31" i="257"/>
  <c r="CC5" i="257" s="1"/>
  <c r="AD31" i="257"/>
  <c r="CB5" i="257" s="1"/>
  <c r="AC31" i="257"/>
  <c r="CA5" i="257" s="1"/>
  <c r="AQ30" i="257"/>
  <c r="AQ29" i="257"/>
  <c r="AQ28" i="257"/>
  <c r="AQ27" i="257"/>
  <c r="AQ26" i="257"/>
  <c r="AQ25" i="257"/>
  <c r="AQ24" i="257"/>
  <c r="AQ23" i="257"/>
  <c r="AQ22" i="257"/>
  <c r="AQ21" i="257"/>
  <c r="AQ20" i="257"/>
  <c r="AQ19" i="257"/>
  <c r="AQ18" i="257"/>
  <c r="AQ17" i="257"/>
  <c r="AQ16" i="257"/>
  <c r="AQ15" i="257"/>
  <c r="AQ14" i="257"/>
  <c r="AQ13" i="257"/>
  <c r="AQ12" i="257"/>
  <c r="AQ11" i="257"/>
  <c r="CH5" i="257"/>
  <c r="CG5" i="257"/>
  <c r="CF5" i="257"/>
  <c r="CE5" i="257"/>
  <c r="BQ5" i="257"/>
  <c r="BI5" i="257"/>
  <c r="BH5" i="257"/>
  <c r="BG5" i="257"/>
  <c r="BF5" i="257"/>
  <c r="BE5" i="257"/>
  <c r="BD5" i="257"/>
  <c r="BC5" i="257"/>
  <c r="BB5" i="257"/>
  <c r="BA5" i="257"/>
  <c r="AY5" i="257"/>
  <c r="AW5" i="257"/>
  <c r="AV5" i="257"/>
  <c r="Y5" i="257"/>
  <c r="N5" i="257"/>
  <c r="E5" i="257"/>
  <c r="Y4" i="257"/>
  <c r="N4" i="257"/>
  <c r="E4" i="257"/>
  <c r="AJ32" i="256"/>
  <c r="AI32" i="256"/>
  <c r="AI35" i="256" s="1"/>
  <c r="BR5" i="256" s="1"/>
  <c r="AH32" i="256"/>
  <c r="AH35" i="256" s="1"/>
  <c r="BQ5" i="256" s="1"/>
  <c r="AG32" i="256"/>
  <c r="AG36" i="256" s="1"/>
  <c r="BU5" i="256" s="1"/>
  <c r="AF32" i="256"/>
  <c r="AE32" i="256"/>
  <c r="AE35" i="256" s="1"/>
  <c r="BO5" i="256" s="1"/>
  <c r="AD32" i="256"/>
  <c r="AD35" i="256" s="1"/>
  <c r="BN5" i="256" s="1"/>
  <c r="AC32" i="256"/>
  <c r="AB32" i="256"/>
  <c r="BA5" i="256" s="1"/>
  <c r="AA32" i="256"/>
  <c r="AZ5" i="256" s="1"/>
  <c r="Z32" i="256"/>
  <c r="AR35" i="256" s="1"/>
  <c r="Y32" i="256"/>
  <c r="Y37" i="256" s="1"/>
  <c r="BV5" i="256" s="1"/>
  <c r="AJ31" i="256"/>
  <c r="AI31" i="256"/>
  <c r="AH31" i="256"/>
  <c r="AG31" i="256"/>
  <c r="AF31" i="256"/>
  <c r="CD5" i="256" s="1"/>
  <c r="AE31" i="256"/>
  <c r="CC5" i="256" s="1"/>
  <c r="AD31" i="256"/>
  <c r="CB5" i="256" s="1"/>
  <c r="AC31" i="256"/>
  <c r="CA5" i="256" s="1"/>
  <c r="AQ30" i="256"/>
  <c r="AQ29" i="256"/>
  <c r="AQ28" i="256"/>
  <c r="AQ27" i="256"/>
  <c r="AQ26" i="256"/>
  <c r="AQ25" i="256"/>
  <c r="AQ24" i="256"/>
  <c r="AQ23" i="256"/>
  <c r="AQ22" i="256"/>
  <c r="AQ21" i="256"/>
  <c r="AQ20" i="256"/>
  <c r="AQ19" i="256"/>
  <c r="AQ18" i="256"/>
  <c r="AQ17" i="256"/>
  <c r="AQ16" i="256"/>
  <c r="AQ15" i="256"/>
  <c r="AQ14" i="256"/>
  <c r="AQ13" i="256"/>
  <c r="AQ12" i="256"/>
  <c r="AQ11" i="256"/>
  <c r="CH5" i="256"/>
  <c r="CG5" i="256"/>
  <c r="CF5" i="256"/>
  <c r="CE5" i="256"/>
  <c r="BI5" i="256"/>
  <c r="BH5" i="256"/>
  <c r="BG5" i="256"/>
  <c r="BF5" i="256"/>
  <c r="BE5" i="256"/>
  <c r="BD5" i="256"/>
  <c r="BC5" i="256"/>
  <c r="BB5" i="256"/>
  <c r="AW5" i="256"/>
  <c r="AV5" i="256"/>
  <c r="Y5" i="256"/>
  <c r="N5" i="256"/>
  <c r="E5" i="256"/>
  <c r="Y4" i="256"/>
  <c r="N4" i="256"/>
  <c r="E4" i="256"/>
  <c r="AH35" i="255"/>
  <c r="AJ32" i="255"/>
  <c r="AG33" i="255" s="1"/>
  <c r="AI32" i="255"/>
  <c r="AH32" i="255"/>
  <c r="AG32" i="255"/>
  <c r="AF32" i="255"/>
  <c r="AE32" i="255"/>
  <c r="AE35" i="255" s="1"/>
  <c r="BO5" i="255" s="1"/>
  <c r="AD32" i="255"/>
  <c r="AC36" i="255" s="1"/>
  <c r="BT5" i="255" s="1"/>
  <c r="AC32" i="255"/>
  <c r="AC35" i="255" s="1"/>
  <c r="BM5" i="255" s="1"/>
  <c r="AB32" i="255"/>
  <c r="BA5" i="255" s="1"/>
  <c r="AA32" i="255"/>
  <c r="AZ5" i="255" s="1"/>
  <c r="Z32" i="255"/>
  <c r="Z35" i="255" s="1"/>
  <c r="BK5" i="255" s="1"/>
  <c r="Y32" i="255"/>
  <c r="AJ31" i="255"/>
  <c r="AI31" i="255"/>
  <c r="AH31" i="255"/>
  <c r="AG31" i="255"/>
  <c r="AF31" i="255"/>
  <c r="CD5" i="255" s="1"/>
  <c r="AE31" i="255"/>
  <c r="CC5" i="255" s="1"/>
  <c r="AD31" i="255"/>
  <c r="AC31" i="255"/>
  <c r="CA5" i="255" s="1"/>
  <c r="AQ30" i="255"/>
  <c r="AQ29" i="255"/>
  <c r="AQ28" i="255"/>
  <c r="AQ27" i="255"/>
  <c r="AQ26" i="255"/>
  <c r="AQ25" i="255"/>
  <c r="AQ24" i="255"/>
  <c r="AQ23" i="255"/>
  <c r="AQ22" i="255"/>
  <c r="AQ21" i="255"/>
  <c r="AQ20" i="255"/>
  <c r="AQ19" i="255"/>
  <c r="AQ18" i="255"/>
  <c r="AQ17" i="255"/>
  <c r="AQ16" i="255"/>
  <c r="AQ15" i="255"/>
  <c r="AQ14" i="255"/>
  <c r="AQ13" i="255"/>
  <c r="AQ12" i="255"/>
  <c r="AQ11" i="255"/>
  <c r="CH5" i="255"/>
  <c r="CG5" i="255"/>
  <c r="CF5" i="255"/>
  <c r="CE5" i="255"/>
  <c r="CB5" i="255"/>
  <c r="BQ5" i="255"/>
  <c r="BI5" i="255"/>
  <c r="BG5" i="255"/>
  <c r="BF5" i="255"/>
  <c r="BE5" i="255"/>
  <c r="BD5" i="255"/>
  <c r="BB5" i="255"/>
  <c r="AY5" i="255"/>
  <c r="AW5" i="255"/>
  <c r="AV5" i="255"/>
  <c r="Y5" i="255"/>
  <c r="N5" i="255"/>
  <c r="E5" i="255"/>
  <c r="Y4" i="255"/>
  <c r="N4" i="255"/>
  <c r="E4" i="255"/>
  <c r="AG35" i="254"/>
  <c r="AJ32" i="254"/>
  <c r="AI32" i="254"/>
  <c r="AI35" i="254" s="1"/>
  <c r="BR5" i="254" s="1"/>
  <c r="AH32" i="254"/>
  <c r="AH35" i="254" s="1"/>
  <c r="BQ5" i="254" s="1"/>
  <c r="AG32" i="254"/>
  <c r="AF32" i="254"/>
  <c r="BE5" i="254" s="1"/>
  <c r="AE32" i="254"/>
  <c r="AD32" i="254"/>
  <c r="AD35" i="254" s="1"/>
  <c r="BN5" i="254" s="1"/>
  <c r="AC32" i="254"/>
  <c r="AB32" i="254"/>
  <c r="AA32" i="254"/>
  <c r="AZ5" i="254" s="1"/>
  <c r="Z32" i="254"/>
  <c r="Y32" i="254"/>
  <c r="AJ31" i="254"/>
  <c r="AI31" i="254"/>
  <c r="AH31" i="254"/>
  <c r="CF5" i="254" s="1"/>
  <c r="AG31" i="254"/>
  <c r="AF31" i="254"/>
  <c r="CD5" i="254" s="1"/>
  <c r="AE31" i="254"/>
  <c r="CC5" i="254" s="1"/>
  <c r="AD31" i="254"/>
  <c r="CB5" i="254" s="1"/>
  <c r="AC31" i="254"/>
  <c r="CA5" i="254" s="1"/>
  <c r="AQ30" i="254"/>
  <c r="AQ29" i="254"/>
  <c r="AQ28" i="254"/>
  <c r="AQ27" i="254"/>
  <c r="AQ26" i="254"/>
  <c r="AQ25" i="254"/>
  <c r="AQ24" i="254"/>
  <c r="AQ23" i="254"/>
  <c r="AQ22" i="254"/>
  <c r="AQ21" i="254"/>
  <c r="AQ20" i="254"/>
  <c r="AQ19" i="254"/>
  <c r="AQ18" i="254"/>
  <c r="AQ17" i="254"/>
  <c r="AQ16" i="254"/>
  <c r="AQ15" i="254"/>
  <c r="AQ14" i="254"/>
  <c r="AQ13" i="254"/>
  <c r="AQ12" i="254"/>
  <c r="AQ11" i="254"/>
  <c r="CH5" i="254"/>
  <c r="CG5" i="254"/>
  <c r="CE5" i="254"/>
  <c r="BP5" i="254"/>
  <c r="BI5" i="254"/>
  <c r="BH5" i="254"/>
  <c r="BG5" i="254"/>
  <c r="BF5" i="254"/>
  <c r="BD5" i="254"/>
  <c r="BB5" i="254"/>
  <c r="BA5" i="254"/>
  <c r="AW5" i="254"/>
  <c r="AV5" i="254"/>
  <c r="Y5" i="254"/>
  <c r="N5" i="254"/>
  <c r="E5" i="254"/>
  <c r="Y4" i="254"/>
  <c r="N4" i="254"/>
  <c r="E4" i="254"/>
  <c r="AH35" i="253"/>
  <c r="AJ32" i="253"/>
  <c r="AI32" i="253"/>
  <c r="AI35" i="253" s="1"/>
  <c r="BR5" i="253" s="1"/>
  <c r="AH32" i="253"/>
  <c r="AG32" i="253"/>
  <c r="AF32" i="253"/>
  <c r="BE5" i="253" s="1"/>
  <c r="AE32" i="253"/>
  <c r="AD32" i="253"/>
  <c r="AD35" i="253" s="1"/>
  <c r="BN5" i="253" s="1"/>
  <c r="AC32" i="253"/>
  <c r="AB32" i="253"/>
  <c r="AA32" i="253"/>
  <c r="AZ5" i="253" s="1"/>
  <c r="Z32" i="253"/>
  <c r="AR35" i="253" s="1"/>
  <c r="Y32" i="253"/>
  <c r="AJ31" i="253"/>
  <c r="AI31" i="253"/>
  <c r="AH31" i="253"/>
  <c r="AG31" i="253"/>
  <c r="AF31" i="253"/>
  <c r="AE31" i="253"/>
  <c r="CC5" i="253" s="1"/>
  <c r="AD31" i="253"/>
  <c r="CB5" i="253" s="1"/>
  <c r="AC31" i="253"/>
  <c r="CA5" i="253" s="1"/>
  <c r="AQ30" i="253"/>
  <c r="AQ29" i="253"/>
  <c r="AQ28" i="253"/>
  <c r="AQ27" i="253"/>
  <c r="AQ26" i="253"/>
  <c r="AQ25" i="253"/>
  <c r="AQ24" i="253"/>
  <c r="AQ23" i="253"/>
  <c r="AQ22" i="253"/>
  <c r="AQ21" i="253"/>
  <c r="AQ20" i="253"/>
  <c r="AQ19" i="253"/>
  <c r="AQ18" i="253"/>
  <c r="AQ17" i="253"/>
  <c r="AQ16" i="253"/>
  <c r="AQ15" i="253"/>
  <c r="AQ14" i="253"/>
  <c r="AQ13" i="253"/>
  <c r="AQ12" i="253"/>
  <c r="AQ11" i="253"/>
  <c r="CH5" i="253"/>
  <c r="CG5" i="253"/>
  <c r="CF5" i="253"/>
  <c r="CE5" i="253"/>
  <c r="CD5" i="253"/>
  <c r="BQ5" i="253"/>
  <c r="BI5" i="253"/>
  <c r="BH5" i="253"/>
  <c r="BG5" i="253"/>
  <c r="BF5" i="253"/>
  <c r="BD5" i="253"/>
  <c r="BC5" i="253"/>
  <c r="BB5" i="253"/>
  <c r="BA5" i="253"/>
  <c r="AY5" i="253"/>
  <c r="AW5" i="253"/>
  <c r="AV5" i="253"/>
  <c r="Y5" i="253"/>
  <c r="N5" i="253"/>
  <c r="E5" i="253"/>
  <c r="Y4" i="253"/>
  <c r="N4" i="253"/>
  <c r="E4" i="253"/>
  <c r="AG35" i="252"/>
  <c r="AJ32" i="252"/>
  <c r="AG33" i="252" s="1"/>
  <c r="AI32" i="252"/>
  <c r="AH32" i="252"/>
  <c r="AH35" i="252" s="1"/>
  <c r="BQ5" i="252" s="1"/>
  <c r="AG32" i="252"/>
  <c r="AF32" i="252"/>
  <c r="AE32" i="252"/>
  <c r="AD32" i="252"/>
  <c r="AD35" i="252" s="1"/>
  <c r="BN5" i="252" s="1"/>
  <c r="AC32" i="252"/>
  <c r="AC36" i="252" s="1"/>
  <c r="BT5" i="252" s="1"/>
  <c r="AB32" i="252"/>
  <c r="BA5" i="252" s="1"/>
  <c r="AA32" i="252"/>
  <c r="AZ5" i="252" s="1"/>
  <c r="Z32" i="252"/>
  <c r="AR35" i="252" s="1"/>
  <c r="Y32" i="252"/>
  <c r="AJ31" i="252"/>
  <c r="AI31" i="252"/>
  <c r="AH31" i="252"/>
  <c r="AG31" i="252"/>
  <c r="AF31" i="252"/>
  <c r="CD5" i="252" s="1"/>
  <c r="AE31" i="252"/>
  <c r="AD31" i="252"/>
  <c r="CB5" i="252" s="1"/>
  <c r="AC31" i="252"/>
  <c r="CA5" i="252" s="1"/>
  <c r="AQ30" i="252"/>
  <c r="AQ29" i="252"/>
  <c r="AQ28" i="252"/>
  <c r="AQ27" i="252"/>
  <c r="AQ26" i="252"/>
  <c r="AQ25" i="252"/>
  <c r="AQ24" i="252"/>
  <c r="AQ23" i="252"/>
  <c r="AQ22" i="252"/>
  <c r="AQ21" i="252"/>
  <c r="AQ20" i="252"/>
  <c r="AQ19" i="252"/>
  <c r="AQ18" i="252"/>
  <c r="AQ17" i="252"/>
  <c r="AQ16" i="252"/>
  <c r="AQ15" i="252"/>
  <c r="AQ14" i="252"/>
  <c r="AQ13" i="252"/>
  <c r="AQ12" i="252"/>
  <c r="AQ11" i="252"/>
  <c r="CH5" i="252"/>
  <c r="CG5" i="252"/>
  <c r="CF5" i="252"/>
  <c r="CE5" i="252"/>
  <c r="CC5" i="252"/>
  <c r="BP5" i="252"/>
  <c r="BI5" i="252"/>
  <c r="BH5" i="252"/>
  <c r="BG5" i="252"/>
  <c r="BF5" i="252"/>
  <c r="BE5" i="252"/>
  <c r="BD5" i="252"/>
  <c r="BC5" i="252"/>
  <c r="BB5" i="252"/>
  <c r="AY5" i="252"/>
  <c r="AW5" i="252"/>
  <c r="AV5" i="252"/>
  <c r="Y5" i="252"/>
  <c r="N5" i="252"/>
  <c r="E5" i="252"/>
  <c r="Y4" i="252"/>
  <c r="N4" i="252"/>
  <c r="E4" i="252"/>
  <c r="AH35" i="251"/>
  <c r="AJ32" i="251"/>
  <c r="AI32" i="251"/>
  <c r="AH32" i="251"/>
  <c r="AG32" i="251"/>
  <c r="AG33" i="251" s="1"/>
  <c r="AF32" i="251"/>
  <c r="AE32" i="251"/>
  <c r="AE35" i="251" s="1"/>
  <c r="BO5" i="251" s="1"/>
  <c r="AD32" i="251"/>
  <c r="AD35" i="251" s="1"/>
  <c r="BN5" i="251" s="1"/>
  <c r="AC32" i="251"/>
  <c r="AB32" i="251"/>
  <c r="BA5" i="251" s="1"/>
  <c r="AA32" i="251"/>
  <c r="AZ5" i="251" s="1"/>
  <c r="Z32" i="251"/>
  <c r="AR35" i="251" s="1"/>
  <c r="Y32" i="251"/>
  <c r="AJ31" i="251"/>
  <c r="AI31" i="251"/>
  <c r="AH31" i="251"/>
  <c r="AG31" i="251"/>
  <c r="AF31" i="251"/>
  <c r="CD5" i="251" s="1"/>
  <c r="AE31" i="251"/>
  <c r="CC5" i="251" s="1"/>
  <c r="AD31" i="251"/>
  <c r="CB5" i="251" s="1"/>
  <c r="AC31" i="251"/>
  <c r="CA5" i="251" s="1"/>
  <c r="AQ30" i="251"/>
  <c r="AQ29" i="251"/>
  <c r="AQ28" i="251"/>
  <c r="AQ27" i="251"/>
  <c r="AQ26" i="251"/>
  <c r="AQ25" i="251"/>
  <c r="AQ24" i="251"/>
  <c r="AQ23" i="251"/>
  <c r="AQ22" i="251"/>
  <c r="AQ21" i="251"/>
  <c r="AQ20" i="251"/>
  <c r="AQ19" i="251"/>
  <c r="AQ18" i="251"/>
  <c r="AQ17" i="251"/>
  <c r="AQ16" i="251"/>
  <c r="AQ15" i="251"/>
  <c r="AQ14" i="251"/>
  <c r="AQ13" i="251"/>
  <c r="AQ12" i="251"/>
  <c r="AQ11" i="251"/>
  <c r="CH5" i="251"/>
  <c r="CG5" i="251"/>
  <c r="CF5" i="251"/>
  <c r="CE5" i="251"/>
  <c r="BQ5" i="251"/>
  <c r="BI5" i="251"/>
  <c r="BG5" i="251"/>
  <c r="BF5" i="251"/>
  <c r="BE5" i="251"/>
  <c r="BD5" i="251"/>
  <c r="BC5" i="251"/>
  <c r="BB5" i="251"/>
  <c r="AW5" i="251"/>
  <c r="AV5" i="251"/>
  <c r="Y5" i="251"/>
  <c r="N5" i="251"/>
  <c r="E5" i="251"/>
  <c r="Y4" i="251"/>
  <c r="N4" i="251"/>
  <c r="E4" i="251"/>
  <c r="AJ32" i="250"/>
  <c r="AI32" i="250"/>
  <c r="AI35" i="250" s="1"/>
  <c r="BR5" i="250" s="1"/>
  <c r="AH32" i="250"/>
  <c r="AH35" i="250" s="1"/>
  <c r="BQ5" i="250" s="1"/>
  <c r="AG32" i="250"/>
  <c r="AF32" i="250"/>
  <c r="AE32" i="250"/>
  <c r="AD32" i="250"/>
  <c r="AD35" i="250" s="1"/>
  <c r="BN5" i="250" s="1"/>
  <c r="AC32" i="250"/>
  <c r="AC36" i="250" s="1"/>
  <c r="BT5" i="250" s="1"/>
  <c r="AB32" i="250"/>
  <c r="BA5" i="250" s="1"/>
  <c r="AA32" i="250"/>
  <c r="AZ5" i="250" s="1"/>
  <c r="Z32" i="250"/>
  <c r="Z35" i="250" s="1"/>
  <c r="BK5" i="250" s="1"/>
  <c r="Y32" i="250"/>
  <c r="AJ31" i="250"/>
  <c r="AI31" i="250"/>
  <c r="AH31" i="250"/>
  <c r="AG31" i="250"/>
  <c r="AF31" i="250"/>
  <c r="CD5" i="250" s="1"/>
  <c r="AE31" i="250"/>
  <c r="CC5" i="250" s="1"/>
  <c r="AD31" i="250"/>
  <c r="CB5" i="250" s="1"/>
  <c r="AC31" i="250"/>
  <c r="CA5" i="250" s="1"/>
  <c r="AQ30" i="250"/>
  <c r="AQ29" i="250"/>
  <c r="AQ28" i="250"/>
  <c r="AQ27" i="250"/>
  <c r="AQ26" i="250"/>
  <c r="AQ25" i="250"/>
  <c r="AQ24" i="250"/>
  <c r="AQ23" i="250"/>
  <c r="AQ22" i="250"/>
  <c r="AQ21" i="250"/>
  <c r="AQ20" i="250"/>
  <c r="AQ19" i="250"/>
  <c r="AQ18" i="250"/>
  <c r="AQ17" i="250"/>
  <c r="AQ16" i="250"/>
  <c r="AQ15" i="250"/>
  <c r="AQ14" i="250"/>
  <c r="AQ13" i="250"/>
  <c r="AQ12" i="250"/>
  <c r="AQ11" i="250"/>
  <c r="CH5" i="250"/>
  <c r="CG5" i="250"/>
  <c r="CF5" i="250"/>
  <c r="CE5" i="250"/>
  <c r="BI5" i="250"/>
  <c r="BH5" i="250"/>
  <c r="BG5" i="250"/>
  <c r="BF5" i="250"/>
  <c r="BE5" i="250"/>
  <c r="BD5" i="250"/>
  <c r="BC5" i="250"/>
  <c r="AY5" i="250"/>
  <c r="AW5" i="250"/>
  <c r="AV5" i="250"/>
  <c r="Y5" i="250"/>
  <c r="N5" i="250"/>
  <c r="E5" i="250"/>
  <c r="Y4" i="250"/>
  <c r="N4" i="250"/>
  <c r="E4" i="250"/>
  <c r="AG36" i="249"/>
  <c r="AG35" i="249"/>
  <c r="AJ32" i="249"/>
  <c r="AI32" i="249"/>
  <c r="AH32" i="249"/>
  <c r="AH35" i="249" s="1"/>
  <c r="BQ5" i="249" s="1"/>
  <c r="AG32" i="249"/>
  <c r="AF32" i="249"/>
  <c r="AE32" i="249"/>
  <c r="AE35" i="249" s="1"/>
  <c r="BO5" i="249" s="1"/>
  <c r="AD32" i="249"/>
  <c r="AD35" i="249" s="1"/>
  <c r="BN5" i="249" s="1"/>
  <c r="AC32" i="249"/>
  <c r="AC36" i="249" s="1"/>
  <c r="BT5" i="249" s="1"/>
  <c r="AB32" i="249"/>
  <c r="AA32" i="249"/>
  <c r="AZ5" i="249" s="1"/>
  <c r="Z32" i="249"/>
  <c r="Z35" i="249" s="1"/>
  <c r="BK5" i="249" s="1"/>
  <c r="Y32" i="249"/>
  <c r="AJ31" i="249"/>
  <c r="AI31" i="249"/>
  <c r="AH31" i="249"/>
  <c r="AG31" i="249"/>
  <c r="AF31" i="249"/>
  <c r="CD5" i="249" s="1"/>
  <c r="AE31" i="249"/>
  <c r="AD31" i="249"/>
  <c r="AC31" i="249"/>
  <c r="AQ30" i="249"/>
  <c r="AQ29" i="249"/>
  <c r="AQ28" i="249"/>
  <c r="AQ27" i="249"/>
  <c r="AQ26" i="249"/>
  <c r="AQ25" i="249"/>
  <c r="AQ24" i="249"/>
  <c r="AQ23" i="249"/>
  <c r="AQ22" i="249"/>
  <c r="AQ21" i="249"/>
  <c r="AQ20" i="249"/>
  <c r="AQ19" i="249"/>
  <c r="AQ18" i="249"/>
  <c r="AQ17" i="249"/>
  <c r="AQ16" i="249"/>
  <c r="AQ15" i="249"/>
  <c r="AQ14" i="249"/>
  <c r="AQ13" i="249"/>
  <c r="AQ12" i="249"/>
  <c r="AQ11" i="249"/>
  <c r="CH5" i="249"/>
  <c r="CG5" i="249"/>
  <c r="CF5" i="249"/>
  <c r="CE5" i="249"/>
  <c r="CC5" i="249"/>
  <c r="CB5" i="249"/>
  <c r="CA5" i="249"/>
  <c r="BU5" i="249"/>
  <c r="BP5" i="249"/>
  <c r="BI5" i="249"/>
  <c r="BH5" i="249"/>
  <c r="BG5" i="249"/>
  <c r="BF5" i="249"/>
  <c r="BE5" i="249"/>
  <c r="BD5" i="249"/>
  <c r="BC5" i="249"/>
  <c r="BB5" i="249"/>
  <c r="BA5" i="249"/>
  <c r="AY5" i="249"/>
  <c r="AW5" i="249"/>
  <c r="AV5" i="249"/>
  <c r="Y5" i="249"/>
  <c r="N5" i="249"/>
  <c r="E5" i="249"/>
  <c r="Y4" i="249"/>
  <c r="N4" i="249"/>
  <c r="E4" i="249"/>
  <c r="AG35" i="248"/>
  <c r="AJ32" i="248"/>
  <c r="AI32" i="248"/>
  <c r="AH32" i="248"/>
  <c r="AH35" i="248" s="1"/>
  <c r="BQ5" i="248" s="1"/>
  <c r="AG32" i="248"/>
  <c r="AG33" i="248" s="1"/>
  <c r="AF32" i="248"/>
  <c r="AE32" i="248"/>
  <c r="AE35" i="248" s="1"/>
  <c r="BO5" i="248" s="1"/>
  <c r="AD32" i="248"/>
  <c r="AC32" i="248"/>
  <c r="AC35" i="248" s="1"/>
  <c r="BM5" i="248" s="1"/>
  <c r="AB32" i="248"/>
  <c r="BA5" i="248" s="1"/>
  <c r="AA32" i="248"/>
  <c r="AZ5" i="248" s="1"/>
  <c r="Z32" i="248"/>
  <c r="Z35" i="248" s="1"/>
  <c r="BK5" i="248" s="1"/>
  <c r="Y32" i="248"/>
  <c r="Y37" i="248" s="1"/>
  <c r="BV5" i="248" s="1"/>
  <c r="AJ31" i="248"/>
  <c r="AI31" i="248"/>
  <c r="AH31" i="248"/>
  <c r="AG31" i="248"/>
  <c r="AF31" i="248"/>
  <c r="CD5" i="248" s="1"/>
  <c r="AE31" i="248"/>
  <c r="AD31" i="248"/>
  <c r="CB5" i="248" s="1"/>
  <c r="AC31" i="248"/>
  <c r="CA5" i="248" s="1"/>
  <c r="AQ30" i="248"/>
  <c r="AQ29" i="248"/>
  <c r="AQ28" i="248"/>
  <c r="AQ27" i="248"/>
  <c r="AQ26" i="248"/>
  <c r="AQ25" i="248"/>
  <c r="AQ24" i="248"/>
  <c r="AQ23" i="248"/>
  <c r="AQ22" i="248"/>
  <c r="AQ21" i="248"/>
  <c r="AQ20" i="248"/>
  <c r="AQ19" i="248"/>
  <c r="AQ18" i="248"/>
  <c r="AQ17" i="248"/>
  <c r="AQ16" i="248"/>
  <c r="AQ15" i="248"/>
  <c r="AQ14" i="248"/>
  <c r="AQ13" i="248"/>
  <c r="AQ12" i="248"/>
  <c r="AQ11" i="248"/>
  <c r="CH5" i="248"/>
  <c r="CG5" i="248"/>
  <c r="CF5" i="248"/>
  <c r="CE5" i="248"/>
  <c r="CC5" i="248"/>
  <c r="BP5" i="248"/>
  <c r="BI5" i="248"/>
  <c r="BH5" i="248"/>
  <c r="BG5" i="248"/>
  <c r="BF5" i="248"/>
  <c r="BE5" i="248"/>
  <c r="BB5" i="248"/>
  <c r="AY5" i="248"/>
  <c r="AW5" i="248"/>
  <c r="AV5" i="248"/>
  <c r="Y5" i="248"/>
  <c r="N5" i="248"/>
  <c r="E5" i="248"/>
  <c r="Y4" i="248"/>
  <c r="N4" i="248"/>
  <c r="E4" i="248"/>
  <c r="AJ32" i="247"/>
  <c r="AI32" i="247"/>
  <c r="AI35" i="247" s="1"/>
  <c r="BR5" i="247" s="1"/>
  <c r="AH32" i="247"/>
  <c r="AH35" i="247" s="1"/>
  <c r="BQ5" i="247" s="1"/>
  <c r="AG32" i="247"/>
  <c r="AF32" i="247"/>
  <c r="AE32" i="247"/>
  <c r="AE35" i="247" s="1"/>
  <c r="BO5" i="247" s="1"/>
  <c r="AD32" i="247"/>
  <c r="AD35" i="247" s="1"/>
  <c r="BN5" i="247" s="1"/>
  <c r="AC32" i="247"/>
  <c r="AB32" i="247"/>
  <c r="BA5" i="247" s="1"/>
  <c r="AA32" i="247"/>
  <c r="AZ5" i="247" s="1"/>
  <c r="Z32" i="247"/>
  <c r="Z35" i="247" s="1"/>
  <c r="BK5" i="247" s="1"/>
  <c r="Y32" i="247"/>
  <c r="AJ31" i="247"/>
  <c r="AI31" i="247"/>
  <c r="AH31" i="247"/>
  <c r="AG31" i="247"/>
  <c r="AF31" i="247"/>
  <c r="CD5" i="247" s="1"/>
  <c r="AE31" i="247"/>
  <c r="CC5" i="247" s="1"/>
  <c r="AD31" i="247"/>
  <c r="CB5" i="247" s="1"/>
  <c r="AC31" i="247"/>
  <c r="CA5" i="247" s="1"/>
  <c r="AQ30" i="247"/>
  <c r="AQ29" i="247"/>
  <c r="AQ28" i="247"/>
  <c r="AQ27" i="247"/>
  <c r="AQ26" i="247"/>
  <c r="AQ25" i="247"/>
  <c r="AQ24" i="247"/>
  <c r="AQ23" i="247"/>
  <c r="AQ22" i="247"/>
  <c r="AQ21" i="247"/>
  <c r="AQ20" i="247"/>
  <c r="AQ19" i="247"/>
  <c r="AQ18" i="247"/>
  <c r="AQ17" i="247"/>
  <c r="AQ16" i="247"/>
  <c r="AQ15" i="247"/>
  <c r="AQ14" i="247"/>
  <c r="AQ13" i="247"/>
  <c r="AQ12" i="247"/>
  <c r="AQ11" i="247"/>
  <c r="CH5" i="247"/>
  <c r="CG5" i="247"/>
  <c r="CF5" i="247"/>
  <c r="CE5" i="247"/>
  <c r="BI5" i="247"/>
  <c r="BG5" i="247"/>
  <c r="BF5" i="247"/>
  <c r="BE5" i="247"/>
  <c r="BD5" i="247"/>
  <c r="BB5" i="247"/>
  <c r="AW5" i="247"/>
  <c r="AV5" i="247"/>
  <c r="Y5" i="247"/>
  <c r="N5" i="247"/>
  <c r="E5" i="247"/>
  <c r="Y4" i="247"/>
  <c r="N4" i="247"/>
  <c r="E4" i="247"/>
  <c r="AQ34" i="246"/>
  <c r="AJ32" i="246"/>
  <c r="AI32" i="246"/>
  <c r="AG36" i="246" s="1"/>
  <c r="BU5" i="246" s="1"/>
  <c r="AH32" i="246"/>
  <c r="AH35" i="246" s="1"/>
  <c r="BQ5" i="246" s="1"/>
  <c r="AG32" i="246"/>
  <c r="AG35" i="246" s="1"/>
  <c r="BP5" i="246" s="1"/>
  <c r="AF32" i="246"/>
  <c r="AE32" i="246"/>
  <c r="AD32" i="246"/>
  <c r="AD35" i="246" s="1"/>
  <c r="BN5" i="246" s="1"/>
  <c r="AC32" i="246"/>
  <c r="AC36" i="246" s="1"/>
  <c r="BT5" i="246" s="1"/>
  <c r="AB32" i="246"/>
  <c r="AA32" i="246"/>
  <c r="AZ5" i="246" s="1"/>
  <c r="Z32" i="246"/>
  <c r="AY5" i="246" s="1"/>
  <c r="Y32" i="246"/>
  <c r="AX5" i="246" s="1"/>
  <c r="AJ31" i="246"/>
  <c r="CH5" i="246" s="1"/>
  <c r="AI31" i="246"/>
  <c r="AH31" i="246"/>
  <c r="CF5" i="246" s="1"/>
  <c r="AG31" i="246"/>
  <c r="CE5" i="246" s="1"/>
  <c r="AF31" i="246"/>
  <c r="AE31" i="246"/>
  <c r="CC5" i="246" s="1"/>
  <c r="AD31" i="246"/>
  <c r="AC31" i="246"/>
  <c r="CA5" i="246" s="1"/>
  <c r="AQ30" i="246"/>
  <c r="AQ29" i="246"/>
  <c r="AQ28" i="246"/>
  <c r="AQ27" i="246"/>
  <c r="AQ26" i="246"/>
  <c r="AQ25" i="246"/>
  <c r="AQ24" i="246"/>
  <c r="AQ23" i="246"/>
  <c r="AQ22" i="246"/>
  <c r="AQ21" i="246"/>
  <c r="AQ20" i="246"/>
  <c r="AQ19" i="246"/>
  <c r="AQ18" i="246"/>
  <c r="AQ17" i="246"/>
  <c r="AQ16" i="246"/>
  <c r="AQ15" i="246"/>
  <c r="AQ14" i="246"/>
  <c r="AQ13" i="246"/>
  <c r="AQ12" i="246"/>
  <c r="AQ11" i="246"/>
  <c r="CG5" i="246"/>
  <c r="CD5" i="246"/>
  <c r="CB5" i="246"/>
  <c r="BI5" i="246"/>
  <c r="BG5" i="246"/>
  <c r="BF5" i="246"/>
  <c r="BE5" i="246"/>
  <c r="BD5" i="246"/>
  <c r="BC5" i="246"/>
  <c r="BA5" i="246"/>
  <c r="AW5" i="246"/>
  <c r="AV5" i="246"/>
  <c r="Y5" i="246"/>
  <c r="N5" i="246"/>
  <c r="E5" i="246"/>
  <c r="Y4" i="246"/>
  <c r="N4" i="246"/>
  <c r="E4" i="246"/>
  <c r="AG35" i="245"/>
  <c r="AJ32" i="245"/>
  <c r="BI5" i="245" s="1"/>
  <c r="AI32" i="245"/>
  <c r="AH32" i="245"/>
  <c r="AH35" i="245" s="1"/>
  <c r="BQ5" i="245" s="1"/>
  <c r="AG32" i="245"/>
  <c r="AF32" i="245"/>
  <c r="AE32" i="245"/>
  <c r="AE35" i="245" s="1"/>
  <c r="BO5" i="245" s="1"/>
  <c r="AD32" i="245"/>
  <c r="AC36" i="245" s="1"/>
  <c r="BT5" i="245" s="1"/>
  <c r="AC32" i="245"/>
  <c r="AC35" i="245" s="1"/>
  <c r="AB32" i="245"/>
  <c r="BA5" i="245" s="1"/>
  <c r="AA32" i="245"/>
  <c r="AZ5" i="245" s="1"/>
  <c r="Z32" i="245"/>
  <c r="Z35" i="245" s="1"/>
  <c r="BK5" i="245" s="1"/>
  <c r="Y32" i="245"/>
  <c r="AJ31" i="245"/>
  <c r="AI31" i="245"/>
  <c r="AH31" i="245"/>
  <c r="CF5" i="245" s="1"/>
  <c r="AG31" i="245"/>
  <c r="AF31" i="245"/>
  <c r="CD5" i="245" s="1"/>
  <c r="AE31" i="245"/>
  <c r="CC5" i="245" s="1"/>
  <c r="AD31" i="245"/>
  <c r="CB5" i="245" s="1"/>
  <c r="AC31" i="245"/>
  <c r="CA5" i="245" s="1"/>
  <c r="AQ30" i="245"/>
  <c r="AQ29" i="245"/>
  <c r="AQ28" i="245"/>
  <c r="AQ27" i="245"/>
  <c r="AQ26" i="245"/>
  <c r="AQ25" i="245"/>
  <c r="AQ24" i="245"/>
  <c r="AQ23" i="245"/>
  <c r="AQ22" i="245"/>
  <c r="AQ21" i="245"/>
  <c r="AQ20" i="245"/>
  <c r="AQ19" i="245"/>
  <c r="AQ18" i="245"/>
  <c r="AQ17" i="245"/>
  <c r="AQ16" i="245"/>
  <c r="AQ15" i="245"/>
  <c r="AQ14" i="245"/>
  <c r="AQ13" i="245"/>
  <c r="AQ12" i="245"/>
  <c r="AQ11" i="245"/>
  <c r="CH5" i="245"/>
  <c r="CG5" i="245"/>
  <c r="CE5" i="245"/>
  <c r="BP5" i="245"/>
  <c r="BG5" i="245"/>
  <c r="BF5" i="245"/>
  <c r="BE5" i="245"/>
  <c r="BD5" i="245"/>
  <c r="AY5" i="245"/>
  <c r="AW5" i="245"/>
  <c r="AV5" i="245"/>
  <c r="Y5" i="245"/>
  <c r="N5" i="245"/>
  <c r="E5" i="245"/>
  <c r="Y4" i="245"/>
  <c r="N4" i="245"/>
  <c r="E4" i="245"/>
  <c r="AG35" i="244"/>
  <c r="Z35" i="244"/>
  <c r="BK5" i="244" s="1"/>
  <c r="AJ32" i="244"/>
  <c r="AI32" i="244"/>
  <c r="AI35" i="244" s="1"/>
  <c r="BR5" i="244" s="1"/>
  <c r="AH32" i="244"/>
  <c r="AH35" i="244" s="1"/>
  <c r="BQ5" i="244" s="1"/>
  <c r="AG32" i="244"/>
  <c r="AF32" i="244"/>
  <c r="BE5" i="244" s="1"/>
  <c r="AE32" i="244"/>
  <c r="AD32" i="244"/>
  <c r="AD35" i="244" s="1"/>
  <c r="BN5" i="244" s="1"/>
  <c r="AC32" i="244"/>
  <c r="AB32" i="244"/>
  <c r="BA5" i="244" s="1"/>
  <c r="AA32" i="244"/>
  <c r="AZ5" i="244" s="1"/>
  <c r="Z32" i="244"/>
  <c r="AR35" i="244" s="1"/>
  <c r="Y32" i="244"/>
  <c r="AJ31" i="244"/>
  <c r="AI31" i="244"/>
  <c r="AH31" i="244"/>
  <c r="AG31" i="244"/>
  <c r="CE5" i="244" s="1"/>
  <c r="AF31" i="244"/>
  <c r="CD5" i="244" s="1"/>
  <c r="AE31" i="244"/>
  <c r="CC5" i="244" s="1"/>
  <c r="AD31" i="244"/>
  <c r="CB5" i="244" s="1"/>
  <c r="AC31" i="244"/>
  <c r="CA5" i="244" s="1"/>
  <c r="AQ30" i="244"/>
  <c r="AQ29" i="244"/>
  <c r="AQ28" i="244"/>
  <c r="AQ27" i="244"/>
  <c r="AQ26" i="244"/>
  <c r="AQ25" i="244"/>
  <c r="AQ24" i="244"/>
  <c r="AQ23" i="244"/>
  <c r="AQ22" i="244"/>
  <c r="AQ21" i="244"/>
  <c r="AQ20" i="244"/>
  <c r="AQ19" i="244"/>
  <c r="AQ18" i="244"/>
  <c r="AQ17" i="244"/>
  <c r="AQ16" i="244"/>
  <c r="AQ15" i="244"/>
  <c r="AQ14" i="244"/>
  <c r="AQ13" i="244"/>
  <c r="AQ12" i="244"/>
  <c r="AQ11" i="244"/>
  <c r="CH5" i="244"/>
  <c r="CG5" i="244"/>
  <c r="CF5" i="244"/>
  <c r="BP5" i="244"/>
  <c r="BI5" i="244"/>
  <c r="BG5" i="244"/>
  <c r="BF5" i="244"/>
  <c r="BC5" i="244"/>
  <c r="AW5" i="244"/>
  <c r="AV5" i="244"/>
  <c r="Y5" i="244"/>
  <c r="N5" i="244"/>
  <c r="E5" i="244"/>
  <c r="Y4" i="244"/>
  <c r="N4" i="244"/>
  <c r="E4" i="244"/>
  <c r="AJ32" i="243"/>
  <c r="AI32" i="243"/>
  <c r="AI35" i="243" s="1"/>
  <c r="BR5" i="243" s="1"/>
  <c r="AH32" i="243"/>
  <c r="AH35" i="243" s="1"/>
  <c r="BQ5" i="243" s="1"/>
  <c r="AG32" i="243"/>
  <c r="AG35" i="243" s="1"/>
  <c r="BP5" i="243" s="1"/>
  <c r="AF32" i="243"/>
  <c r="AE32" i="243"/>
  <c r="AE35" i="243" s="1"/>
  <c r="BO5" i="243" s="1"/>
  <c r="AD32" i="243"/>
  <c r="AD35" i="243" s="1"/>
  <c r="BN5" i="243" s="1"/>
  <c r="AC32" i="243"/>
  <c r="AC35" i="243" s="1"/>
  <c r="BM5" i="243" s="1"/>
  <c r="AB32" i="243"/>
  <c r="BA5" i="243" s="1"/>
  <c r="AA32" i="243"/>
  <c r="AS34" i="243" s="1"/>
  <c r="AS35" i="243" s="1"/>
  <c r="Z32" i="243"/>
  <c r="AR35" i="243" s="1"/>
  <c r="Y32" i="243"/>
  <c r="AJ31" i="243"/>
  <c r="AI31" i="243"/>
  <c r="AH31" i="243"/>
  <c r="AG31" i="243"/>
  <c r="CE5" i="243" s="1"/>
  <c r="AF31" i="243"/>
  <c r="CD5" i="243" s="1"/>
  <c r="AE31" i="243"/>
  <c r="CC5" i="243" s="1"/>
  <c r="AD31" i="243"/>
  <c r="CB5" i="243" s="1"/>
  <c r="AC31" i="243"/>
  <c r="AQ30" i="243"/>
  <c r="AQ29" i="243"/>
  <c r="AQ28" i="243"/>
  <c r="AQ27" i="243"/>
  <c r="AQ26" i="243"/>
  <c r="AQ25" i="243"/>
  <c r="AQ24" i="243"/>
  <c r="AQ23" i="243"/>
  <c r="AQ22" i="243"/>
  <c r="AQ21" i="243"/>
  <c r="AQ20" i="243"/>
  <c r="AQ19" i="243"/>
  <c r="AQ18" i="243"/>
  <c r="AQ17" i="243"/>
  <c r="AQ16" i="243"/>
  <c r="AQ15" i="243"/>
  <c r="AQ14" i="243"/>
  <c r="AQ13" i="243"/>
  <c r="AQ12" i="243"/>
  <c r="AQ11" i="243"/>
  <c r="CH5" i="243"/>
  <c r="CG5" i="243"/>
  <c r="CF5" i="243"/>
  <c r="CA5" i="243"/>
  <c r="BI5" i="243"/>
  <c r="BG5" i="243"/>
  <c r="BF5" i="243"/>
  <c r="BD5" i="243"/>
  <c r="BC5" i="243"/>
  <c r="AY5" i="243"/>
  <c r="AW5" i="243"/>
  <c r="AV5" i="243"/>
  <c r="Y5" i="243"/>
  <c r="N5" i="243"/>
  <c r="E5" i="243"/>
  <c r="Y4" i="243"/>
  <c r="N4" i="243"/>
  <c r="E4" i="243"/>
  <c r="AH35" i="242"/>
  <c r="Z35" i="242"/>
  <c r="BK5" i="242" s="1"/>
  <c r="AJ32" i="242"/>
  <c r="AI32" i="242"/>
  <c r="AH32" i="242"/>
  <c r="AG32" i="242"/>
  <c r="AF32" i="242"/>
  <c r="AE32" i="242"/>
  <c r="AD32" i="242"/>
  <c r="AD35" i="242" s="1"/>
  <c r="BN5" i="242" s="1"/>
  <c r="AC32" i="242"/>
  <c r="AC35" i="242" s="1"/>
  <c r="BM5" i="242" s="1"/>
  <c r="AB32" i="242"/>
  <c r="BA5" i="242" s="1"/>
  <c r="AA32" i="242"/>
  <c r="AZ5" i="242" s="1"/>
  <c r="Z32" i="242"/>
  <c r="Y32" i="242"/>
  <c r="AJ31" i="242"/>
  <c r="AI31" i="242"/>
  <c r="AH31" i="242"/>
  <c r="CF5" i="242" s="1"/>
  <c r="AG31" i="242"/>
  <c r="CE5" i="242" s="1"/>
  <c r="AF31" i="242"/>
  <c r="CD5" i="242" s="1"/>
  <c r="AE31" i="242"/>
  <c r="CC5" i="242" s="1"/>
  <c r="AD31" i="242"/>
  <c r="AC31" i="242"/>
  <c r="CA5" i="242" s="1"/>
  <c r="AQ30" i="242"/>
  <c r="AQ29" i="242"/>
  <c r="AQ28" i="242"/>
  <c r="AQ27" i="242"/>
  <c r="AQ26" i="242"/>
  <c r="AQ25" i="242"/>
  <c r="AQ24" i="242"/>
  <c r="AQ23" i="242"/>
  <c r="AQ22" i="242"/>
  <c r="AQ21" i="242"/>
  <c r="AQ20" i="242"/>
  <c r="AQ19" i="242"/>
  <c r="AQ18" i="242"/>
  <c r="AQ17" i="242"/>
  <c r="AQ16" i="242"/>
  <c r="AQ15" i="242"/>
  <c r="AQ14" i="242"/>
  <c r="AQ13" i="242"/>
  <c r="AQ12" i="242"/>
  <c r="AQ11" i="242"/>
  <c r="CH5" i="242"/>
  <c r="CG5" i="242"/>
  <c r="CB5" i="242"/>
  <c r="BQ5" i="242"/>
  <c r="BI5" i="242"/>
  <c r="BG5" i="242"/>
  <c r="BF5" i="242"/>
  <c r="BE5" i="242"/>
  <c r="BC5" i="242"/>
  <c r="AY5" i="242"/>
  <c r="AW5" i="242"/>
  <c r="AV5" i="242"/>
  <c r="Y5" i="242"/>
  <c r="N5" i="242"/>
  <c r="E5" i="242"/>
  <c r="Y4" i="242"/>
  <c r="N4" i="242"/>
  <c r="E4" i="242"/>
  <c r="AJ32" i="241"/>
  <c r="BI5" i="241" s="1"/>
  <c r="AI32" i="241"/>
  <c r="AH32" i="241"/>
  <c r="AH35" i="241" s="1"/>
  <c r="BQ5" i="241" s="1"/>
  <c r="AG32" i="241"/>
  <c r="AF32" i="241"/>
  <c r="AE32" i="241"/>
  <c r="AD32" i="241"/>
  <c r="AD35" i="241" s="1"/>
  <c r="BN5" i="241" s="1"/>
  <c r="AC32" i="241"/>
  <c r="AC36" i="241" s="1"/>
  <c r="BT5" i="241" s="1"/>
  <c r="AB32" i="241"/>
  <c r="BA5" i="241" s="1"/>
  <c r="AA32" i="241"/>
  <c r="AZ5" i="241" s="1"/>
  <c r="Z32" i="241"/>
  <c r="AR35" i="241" s="1"/>
  <c r="Y32" i="241"/>
  <c r="AJ31" i="241"/>
  <c r="AI31" i="241"/>
  <c r="AH31" i="241"/>
  <c r="AG31" i="241"/>
  <c r="AF31" i="241"/>
  <c r="CD5" i="241" s="1"/>
  <c r="AE31" i="241"/>
  <c r="CC5" i="241" s="1"/>
  <c r="AD31" i="241"/>
  <c r="CB5" i="241" s="1"/>
  <c r="AC31" i="241"/>
  <c r="CA5" i="241" s="1"/>
  <c r="AQ30" i="241"/>
  <c r="AQ29" i="241"/>
  <c r="AQ28" i="241"/>
  <c r="AQ27" i="241"/>
  <c r="AQ26" i="241"/>
  <c r="AQ25" i="241"/>
  <c r="AQ24" i="241"/>
  <c r="AQ23" i="241"/>
  <c r="AQ22" i="241"/>
  <c r="AQ21" i="241"/>
  <c r="AQ20" i="241"/>
  <c r="AQ19" i="241"/>
  <c r="AQ18" i="241"/>
  <c r="AQ17" i="241"/>
  <c r="AQ16" i="241"/>
  <c r="AQ15" i="241"/>
  <c r="AQ14" i="241"/>
  <c r="AQ13" i="241"/>
  <c r="AQ12" i="241"/>
  <c r="AQ11" i="241"/>
  <c r="CH5" i="241"/>
  <c r="CG5" i="241"/>
  <c r="CF5" i="241"/>
  <c r="CE5" i="241"/>
  <c r="BH5" i="241"/>
  <c r="BG5" i="241"/>
  <c r="BF5" i="241"/>
  <c r="BE5" i="241"/>
  <c r="BD5" i="241"/>
  <c r="BC5" i="241"/>
  <c r="AW5" i="241"/>
  <c r="AV5" i="241"/>
  <c r="Y5" i="241"/>
  <c r="N5" i="241"/>
  <c r="E5" i="241"/>
  <c r="Y4" i="241"/>
  <c r="N4" i="241"/>
  <c r="E4" i="241"/>
  <c r="Z35" i="240"/>
  <c r="BK5" i="240" s="1"/>
  <c r="AG33" i="240"/>
  <c r="AJ32" i="240"/>
  <c r="AI32" i="240"/>
  <c r="AH32" i="240"/>
  <c r="AH35" i="240" s="1"/>
  <c r="BQ5" i="240" s="1"/>
  <c r="AG32" i="240"/>
  <c r="AG35" i="240" s="1"/>
  <c r="BP5" i="240" s="1"/>
  <c r="AF32" i="240"/>
  <c r="AE32" i="240"/>
  <c r="AE35" i="240" s="1"/>
  <c r="BO5" i="240" s="1"/>
  <c r="AD32" i="240"/>
  <c r="AC36" i="240" s="1"/>
  <c r="BT5" i="240" s="1"/>
  <c r="AC32" i="240"/>
  <c r="AC35" i="240" s="1"/>
  <c r="BM5" i="240" s="1"/>
  <c r="AB32" i="240"/>
  <c r="BA5" i="240" s="1"/>
  <c r="AA32" i="240"/>
  <c r="AZ5" i="240" s="1"/>
  <c r="Z32" i="240"/>
  <c r="Y32" i="240"/>
  <c r="AJ31" i="240"/>
  <c r="AI31" i="240"/>
  <c r="AH31" i="240"/>
  <c r="CF5" i="240" s="1"/>
  <c r="AG31" i="240"/>
  <c r="CE5" i="240" s="1"/>
  <c r="AF31" i="240"/>
  <c r="CD5" i="240" s="1"/>
  <c r="AE31" i="240"/>
  <c r="CC5" i="240" s="1"/>
  <c r="AD31" i="240"/>
  <c r="AC31" i="240"/>
  <c r="AQ30" i="240"/>
  <c r="AQ29" i="240"/>
  <c r="AQ28" i="240"/>
  <c r="AQ27" i="240"/>
  <c r="AQ26" i="240"/>
  <c r="AQ25" i="240"/>
  <c r="AQ24" i="240"/>
  <c r="AQ23" i="240"/>
  <c r="AQ22" i="240"/>
  <c r="AQ21" i="240"/>
  <c r="AQ20" i="240"/>
  <c r="AQ19" i="240"/>
  <c r="AQ18" i="240"/>
  <c r="AQ17" i="240"/>
  <c r="AQ16" i="240"/>
  <c r="AQ15" i="240"/>
  <c r="AQ14" i="240"/>
  <c r="AQ13" i="240"/>
  <c r="AQ12" i="240"/>
  <c r="AQ11" i="240"/>
  <c r="CH5" i="240"/>
  <c r="CG5" i="240"/>
  <c r="CB5" i="240"/>
  <c r="CA5" i="240"/>
  <c r="BI5" i="240"/>
  <c r="BH5" i="240"/>
  <c r="BG5" i="240"/>
  <c r="BF5" i="240"/>
  <c r="BE5" i="240"/>
  <c r="BD5" i="240"/>
  <c r="BB5" i="240"/>
  <c r="AY5" i="240"/>
  <c r="AW5" i="240"/>
  <c r="AV5" i="240"/>
  <c r="Y5" i="240"/>
  <c r="N5" i="240"/>
  <c r="E5" i="240"/>
  <c r="Y4" i="240"/>
  <c r="N4" i="240"/>
  <c r="E4" i="240"/>
  <c r="AG35" i="239"/>
  <c r="AJ32" i="239"/>
  <c r="AI32" i="239"/>
  <c r="AH32" i="239"/>
  <c r="AH35" i="239" s="1"/>
  <c r="BQ5" i="239" s="1"/>
  <c r="AG32" i="239"/>
  <c r="AF32" i="239"/>
  <c r="BE5" i="239" s="1"/>
  <c r="AE32" i="239"/>
  <c r="AD32" i="239"/>
  <c r="AC32" i="239"/>
  <c r="AC35" i="239" s="1"/>
  <c r="BM5" i="239" s="1"/>
  <c r="AB32" i="239"/>
  <c r="AA32" i="239"/>
  <c r="AZ5" i="239" s="1"/>
  <c r="Z32" i="239"/>
  <c r="Z35" i="239" s="1"/>
  <c r="BK5" i="239" s="1"/>
  <c r="Y32" i="239"/>
  <c r="AJ31" i="239"/>
  <c r="CH5" i="239" s="1"/>
  <c r="AI31" i="239"/>
  <c r="AH31" i="239"/>
  <c r="CF5" i="239" s="1"/>
  <c r="AG31" i="239"/>
  <c r="AF31" i="239"/>
  <c r="AE31" i="239"/>
  <c r="CC5" i="239" s="1"/>
  <c r="AD31" i="239"/>
  <c r="AC31" i="239"/>
  <c r="AQ30" i="239"/>
  <c r="AQ29" i="239"/>
  <c r="AQ28" i="239"/>
  <c r="AQ27" i="239"/>
  <c r="AQ26" i="239"/>
  <c r="AQ25" i="239"/>
  <c r="AQ24" i="239"/>
  <c r="AQ23" i="239"/>
  <c r="AQ22" i="239"/>
  <c r="AQ21" i="239"/>
  <c r="AQ20" i="239"/>
  <c r="AQ19" i="239"/>
  <c r="AQ18" i="239"/>
  <c r="AQ17" i="239"/>
  <c r="AQ16" i="239"/>
  <c r="AQ15" i="239"/>
  <c r="AQ14" i="239"/>
  <c r="AQ13" i="239"/>
  <c r="AQ12" i="239"/>
  <c r="AQ11" i="239"/>
  <c r="CG5" i="239"/>
  <c r="CE5" i="239"/>
  <c r="CD5" i="239"/>
  <c r="CB5" i="239"/>
  <c r="CA5" i="239"/>
  <c r="BP5" i="239"/>
  <c r="BI5" i="239"/>
  <c r="BG5" i="239"/>
  <c r="BF5" i="239"/>
  <c r="BD5" i="239"/>
  <c r="BB5" i="239"/>
  <c r="BA5" i="239"/>
  <c r="AY5" i="239"/>
  <c r="AW5" i="239"/>
  <c r="AV5" i="239"/>
  <c r="Y5" i="239"/>
  <c r="N5" i="239"/>
  <c r="E5" i="239"/>
  <c r="Y4" i="239"/>
  <c r="N4" i="239"/>
  <c r="E4" i="239"/>
  <c r="AJ32" i="238"/>
  <c r="AI32" i="238"/>
  <c r="AH32" i="238"/>
  <c r="AH35" i="238" s="1"/>
  <c r="BQ5" i="238" s="1"/>
  <c r="AG32" i="238"/>
  <c r="AF32" i="238"/>
  <c r="AE32" i="238"/>
  <c r="AE35" i="238" s="1"/>
  <c r="BO5" i="238" s="1"/>
  <c r="AD32" i="238"/>
  <c r="AC36" i="238" s="1"/>
  <c r="BT5" i="238" s="1"/>
  <c r="AC32" i="238"/>
  <c r="AC35" i="238" s="1"/>
  <c r="BM5" i="238" s="1"/>
  <c r="AB32" i="238"/>
  <c r="BA5" i="238" s="1"/>
  <c r="AA32" i="238"/>
  <c r="AZ5" i="238" s="1"/>
  <c r="Z32" i="238"/>
  <c r="AY5" i="238" s="1"/>
  <c r="Y32" i="238"/>
  <c r="Y37" i="238" s="1"/>
  <c r="BV5" i="238" s="1"/>
  <c r="AJ31" i="238"/>
  <c r="AI31" i="238"/>
  <c r="AH31" i="238"/>
  <c r="AG31" i="238"/>
  <c r="AF31" i="238"/>
  <c r="CD5" i="238" s="1"/>
  <c r="AE31" i="238"/>
  <c r="CC5" i="238" s="1"/>
  <c r="AD31" i="238"/>
  <c r="CB5" i="238" s="1"/>
  <c r="AC31" i="238"/>
  <c r="CA5" i="238" s="1"/>
  <c r="AQ30" i="238"/>
  <c r="AQ29" i="238"/>
  <c r="AQ28" i="238"/>
  <c r="AQ27" i="238"/>
  <c r="AQ26" i="238"/>
  <c r="AQ25" i="238"/>
  <c r="AQ24" i="238"/>
  <c r="AQ23" i="238"/>
  <c r="AQ22" i="238"/>
  <c r="AQ21" i="238"/>
  <c r="AQ20" i="238"/>
  <c r="AQ19" i="238"/>
  <c r="AQ18" i="238"/>
  <c r="AQ17" i="238"/>
  <c r="AQ16" i="238"/>
  <c r="AQ15" i="238"/>
  <c r="AQ14" i="238"/>
  <c r="AQ13" i="238"/>
  <c r="AQ12" i="238"/>
  <c r="AQ11" i="238"/>
  <c r="CH5" i="238"/>
  <c r="CG5" i="238"/>
  <c r="CF5" i="238"/>
  <c r="CE5" i="238"/>
  <c r="BI5" i="238"/>
  <c r="BG5" i="238"/>
  <c r="BF5" i="238"/>
  <c r="BE5" i="238"/>
  <c r="BD5" i="238"/>
  <c r="BB5" i="238"/>
  <c r="AW5" i="238"/>
  <c r="AV5" i="238"/>
  <c r="Y5" i="238"/>
  <c r="N5" i="238"/>
  <c r="E5" i="238"/>
  <c r="Y4" i="238"/>
  <c r="N4" i="238"/>
  <c r="E4" i="238"/>
  <c r="AG35" i="237"/>
  <c r="AJ32" i="237"/>
  <c r="AG33" i="237" s="1"/>
  <c r="AI32" i="237"/>
  <c r="AI35" i="237" s="1"/>
  <c r="BR5" i="237" s="1"/>
  <c r="AH32" i="237"/>
  <c r="AH35" i="237" s="1"/>
  <c r="BQ5" i="237" s="1"/>
  <c r="AG32" i="237"/>
  <c r="AG36" i="237" s="1"/>
  <c r="BU5" i="237" s="1"/>
  <c r="AF32" i="237"/>
  <c r="AE32" i="237"/>
  <c r="AE35" i="237" s="1"/>
  <c r="BO5" i="237" s="1"/>
  <c r="AD32" i="237"/>
  <c r="AC32" i="237"/>
  <c r="AB32" i="237"/>
  <c r="BA5" i="237" s="1"/>
  <c r="AA32" i="237"/>
  <c r="AZ5" i="237" s="1"/>
  <c r="Z32" i="237"/>
  <c r="Z35" i="237" s="1"/>
  <c r="BK5" i="237" s="1"/>
  <c r="Y32" i="237"/>
  <c r="AJ31" i="237"/>
  <c r="AI31" i="237"/>
  <c r="AH31" i="237"/>
  <c r="AG31" i="237"/>
  <c r="AF31" i="237"/>
  <c r="CD5" i="237" s="1"/>
  <c r="AE31" i="237"/>
  <c r="AD31" i="237"/>
  <c r="CB5" i="237" s="1"/>
  <c r="AC31" i="237"/>
  <c r="CA5" i="237" s="1"/>
  <c r="AQ30" i="237"/>
  <c r="AQ29" i="237"/>
  <c r="AQ28" i="237"/>
  <c r="AQ27" i="237"/>
  <c r="AQ26" i="237"/>
  <c r="AQ25" i="237"/>
  <c r="AQ24" i="237"/>
  <c r="AQ23" i="237"/>
  <c r="AQ22" i="237"/>
  <c r="AQ21" i="237"/>
  <c r="AQ20" i="237"/>
  <c r="AQ19" i="237"/>
  <c r="AQ18" i="237"/>
  <c r="AQ17" i="237"/>
  <c r="AQ16" i="237"/>
  <c r="AQ15" i="237"/>
  <c r="AQ14" i="237"/>
  <c r="AQ13" i="237"/>
  <c r="AQ12" i="237"/>
  <c r="AQ11" i="237"/>
  <c r="CH5" i="237"/>
  <c r="CG5" i="237"/>
  <c r="CF5" i="237"/>
  <c r="CE5" i="237"/>
  <c r="CC5" i="237"/>
  <c r="BP5" i="237"/>
  <c r="BI5" i="237"/>
  <c r="BH5" i="237"/>
  <c r="BF5" i="237"/>
  <c r="BE5" i="237"/>
  <c r="BD5" i="237"/>
  <c r="BB5" i="237"/>
  <c r="AY5" i="237"/>
  <c r="AW5" i="237"/>
  <c r="AV5" i="237"/>
  <c r="Y5" i="237"/>
  <c r="N5" i="237"/>
  <c r="E5" i="237"/>
  <c r="Y4" i="237"/>
  <c r="N4" i="237"/>
  <c r="E4" i="237"/>
  <c r="AI35" i="236"/>
  <c r="BR5" i="236" s="1"/>
  <c r="AJ32" i="236"/>
  <c r="AI32" i="236"/>
  <c r="AH32" i="236"/>
  <c r="AH35" i="236" s="1"/>
  <c r="BQ5" i="236" s="1"/>
  <c r="AG32" i="236"/>
  <c r="AG36" i="236" s="1"/>
  <c r="BU5" i="236" s="1"/>
  <c r="AF32" i="236"/>
  <c r="AE32" i="236"/>
  <c r="AE35" i="236" s="1"/>
  <c r="BO5" i="236" s="1"/>
  <c r="AD32" i="236"/>
  <c r="AD35" i="236" s="1"/>
  <c r="BN5" i="236" s="1"/>
  <c r="AC32" i="236"/>
  <c r="AB32" i="236"/>
  <c r="BA5" i="236" s="1"/>
  <c r="AA32" i="236"/>
  <c r="Z32" i="236"/>
  <c r="AR35" i="236" s="1"/>
  <c r="Y32" i="236"/>
  <c r="Y37" i="236" s="1"/>
  <c r="BV5" i="236" s="1"/>
  <c r="AJ31" i="236"/>
  <c r="AI31" i="236"/>
  <c r="AH31" i="236"/>
  <c r="AG31" i="236"/>
  <c r="AF31" i="236"/>
  <c r="CD5" i="236" s="1"/>
  <c r="AE31" i="236"/>
  <c r="AD31" i="236"/>
  <c r="CB5" i="236" s="1"/>
  <c r="AC31" i="236"/>
  <c r="CA5" i="236" s="1"/>
  <c r="AQ30" i="236"/>
  <c r="AQ29" i="236"/>
  <c r="AQ28" i="236"/>
  <c r="AQ27" i="236"/>
  <c r="AQ26" i="236"/>
  <c r="AQ25" i="236"/>
  <c r="AQ24" i="236"/>
  <c r="AQ23" i="236"/>
  <c r="AQ22" i="236"/>
  <c r="AQ21" i="236"/>
  <c r="AQ20" i="236"/>
  <c r="AQ19" i="236"/>
  <c r="AQ18" i="236"/>
  <c r="AQ17" i="236"/>
  <c r="AQ16" i="236"/>
  <c r="AQ15" i="236"/>
  <c r="AQ14" i="236"/>
  <c r="AQ13" i="236"/>
  <c r="AQ12" i="236"/>
  <c r="AQ11" i="236"/>
  <c r="CH5" i="236"/>
  <c r="CG5" i="236"/>
  <c r="CF5" i="236"/>
  <c r="CE5" i="236"/>
  <c r="CC5" i="236"/>
  <c r="BI5" i="236"/>
  <c r="BH5" i="236"/>
  <c r="BG5" i="236"/>
  <c r="BF5" i="236"/>
  <c r="BE5" i="236"/>
  <c r="BC5" i="236"/>
  <c r="BB5" i="236"/>
  <c r="AY5" i="236"/>
  <c r="AW5" i="236"/>
  <c r="AV5" i="236"/>
  <c r="Y5" i="236"/>
  <c r="N5" i="236"/>
  <c r="E5" i="236"/>
  <c r="Y4" i="236"/>
  <c r="N4" i="236"/>
  <c r="E4" i="236"/>
  <c r="AH35" i="235"/>
  <c r="AJ32" i="235"/>
  <c r="AI32" i="235"/>
  <c r="AI35" i="235" s="1"/>
  <c r="BR5" i="235" s="1"/>
  <c r="AH32" i="235"/>
  <c r="AG32" i="235"/>
  <c r="AF32" i="235"/>
  <c r="AE32" i="235"/>
  <c r="AD32" i="235"/>
  <c r="AD35" i="235" s="1"/>
  <c r="BN5" i="235" s="1"/>
  <c r="AC32" i="235"/>
  <c r="AB32" i="235"/>
  <c r="BA5" i="235" s="1"/>
  <c r="AA32" i="235"/>
  <c r="AS34" i="235" s="1"/>
  <c r="Z32" i="235"/>
  <c r="AR35" i="235" s="1"/>
  <c r="Y32" i="235"/>
  <c r="AJ31" i="235"/>
  <c r="AI31" i="235"/>
  <c r="AH31" i="235"/>
  <c r="AG31" i="235"/>
  <c r="AF31" i="235"/>
  <c r="CD5" i="235" s="1"/>
  <c r="AE31" i="235"/>
  <c r="CC5" i="235" s="1"/>
  <c r="AD31" i="235"/>
  <c r="CB5" i="235" s="1"/>
  <c r="AC31" i="235"/>
  <c r="CA5" i="235" s="1"/>
  <c r="AQ30" i="235"/>
  <c r="AQ29" i="235"/>
  <c r="AQ28" i="235"/>
  <c r="AQ27" i="235"/>
  <c r="AQ26" i="235"/>
  <c r="AQ25" i="235"/>
  <c r="AQ24" i="235"/>
  <c r="AQ23" i="235"/>
  <c r="AQ22" i="235"/>
  <c r="AQ21" i="235"/>
  <c r="AQ20" i="235"/>
  <c r="AQ19" i="235"/>
  <c r="AQ18" i="235"/>
  <c r="AQ17" i="235"/>
  <c r="AQ16" i="235"/>
  <c r="AQ15" i="235"/>
  <c r="AQ14" i="235"/>
  <c r="AQ13" i="235"/>
  <c r="AQ12" i="235"/>
  <c r="AQ11" i="235"/>
  <c r="CH5" i="235"/>
  <c r="CG5" i="235"/>
  <c r="CF5" i="235"/>
  <c r="CE5" i="235"/>
  <c r="BQ5" i="235"/>
  <c r="BI5" i="235"/>
  <c r="BG5" i="235"/>
  <c r="BF5" i="235"/>
  <c r="BE5" i="235"/>
  <c r="BD5" i="235"/>
  <c r="BC5" i="235"/>
  <c r="BB5" i="235"/>
  <c r="AW5" i="235"/>
  <c r="AV5" i="235"/>
  <c r="Y5" i="235"/>
  <c r="N5" i="235"/>
  <c r="E5" i="235"/>
  <c r="Y4" i="235"/>
  <c r="N4" i="235"/>
  <c r="E4" i="235"/>
  <c r="AJ32" i="234"/>
  <c r="BI5" i="234" s="1"/>
  <c r="AI32" i="234"/>
  <c r="AH32" i="234"/>
  <c r="AH35" i="234" s="1"/>
  <c r="BQ5" i="234" s="1"/>
  <c r="AG32" i="234"/>
  <c r="AF32" i="234"/>
  <c r="BE5" i="234" s="1"/>
  <c r="AE32" i="234"/>
  <c r="AD32" i="234"/>
  <c r="AD35" i="234" s="1"/>
  <c r="BN5" i="234" s="1"/>
  <c r="AC32" i="234"/>
  <c r="AB32" i="234"/>
  <c r="BA5" i="234" s="1"/>
  <c r="AA32" i="234"/>
  <c r="Z32" i="234"/>
  <c r="AY5" i="234" s="1"/>
  <c r="Y32" i="234"/>
  <c r="AJ31" i="234"/>
  <c r="AI31" i="234"/>
  <c r="AH31" i="234"/>
  <c r="AG31" i="234"/>
  <c r="AF31" i="234"/>
  <c r="CD5" i="234" s="1"/>
  <c r="AE31" i="234"/>
  <c r="CC5" i="234" s="1"/>
  <c r="AD31" i="234"/>
  <c r="CB5" i="234" s="1"/>
  <c r="AC31" i="234"/>
  <c r="CA5" i="234" s="1"/>
  <c r="AQ30" i="234"/>
  <c r="AQ29" i="234"/>
  <c r="AQ28" i="234"/>
  <c r="AQ27" i="234"/>
  <c r="AQ26" i="234"/>
  <c r="AQ25" i="234"/>
  <c r="AQ24" i="234"/>
  <c r="AQ23" i="234"/>
  <c r="AQ22" i="234"/>
  <c r="AQ21" i="234"/>
  <c r="AQ20" i="234"/>
  <c r="AQ19" i="234"/>
  <c r="AQ18" i="234"/>
  <c r="AQ17" i="234"/>
  <c r="AQ16" i="234"/>
  <c r="AQ15" i="234"/>
  <c r="AQ14" i="234"/>
  <c r="AQ13" i="234"/>
  <c r="AQ12" i="234"/>
  <c r="AQ11" i="234"/>
  <c r="CH5" i="234"/>
  <c r="CG5" i="234"/>
  <c r="CF5" i="234"/>
  <c r="CE5" i="234"/>
  <c r="BH5" i="234"/>
  <c r="BG5" i="234"/>
  <c r="BF5" i="234"/>
  <c r="BD5" i="234"/>
  <c r="BC5" i="234"/>
  <c r="BB5" i="234"/>
  <c r="AW5" i="234"/>
  <c r="AV5" i="234"/>
  <c r="Y5" i="234"/>
  <c r="N5" i="234"/>
  <c r="E5" i="234"/>
  <c r="Y4" i="234"/>
  <c r="N4" i="234"/>
  <c r="E4" i="234"/>
  <c r="AJ32" i="233"/>
  <c r="BI5" i="233" s="1"/>
  <c r="AI32" i="233"/>
  <c r="AI35" i="233" s="1"/>
  <c r="BR5" i="233" s="1"/>
  <c r="AH32" i="233"/>
  <c r="AH35" i="233" s="1"/>
  <c r="BQ5" i="233" s="1"/>
  <c r="AG32" i="233"/>
  <c r="AG36" i="233" s="1"/>
  <c r="BU5" i="233" s="1"/>
  <c r="AF32" i="233"/>
  <c r="AE32" i="233"/>
  <c r="AE35" i="233" s="1"/>
  <c r="BO5" i="233" s="1"/>
  <c r="AD32" i="233"/>
  <c r="AD35" i="233" s="1"/>
  <c r="BN5" i="233" s="1"/>
  <c r="AC32" i="233"/>
  <c r="AB32" i="233"/>
  <c r="BA5" i="233" s="1"/>
  <c r="AA32" i="233"/>
  <c r="AS34" i="233" s="1"/>
  <c r="Z32" i="233"/>
  <c r="BX5" i="233" s="1"/>
  <c r="Y32" i="233"/>
  <c r="Y37" i="233" s="1"/>
  <c r="BV5" i="233" s="1"/>
  <c r="AJ31" i="233"/>
  <c r="AI31" i="233"/>
  <c r="AH31" i="233"/>
  <c r="AG31" i="233"/>
  <c r="AF31" i="233"/>
  <c r="CD5" i="233" s="1"/>
  <c r="AE31" i="233"/>
  <c r="CC5" i="233" s="1"/>
  <c r="AD31" i="233"/>
  <c r="CB5" i="233" s="1"/>
  <c r="AC31" i="233"/>
  <c r="CA5" i="233" s="1"/>
  <c r="AQ30" i="233"/>
  <c r="AQ29" i="233"/>
  <c r="AQ28" i="233"/>
  <c r="AQ27" i="233"/>
  <c r="AQ26" i="233"/>
  <c r="AQ25" i="233"/>
  <c r="AQ24" i="233"/>
  <c r="AQ23" i="233"/>
  <c r="AQ22" i="233"/>
  <c r="AQ21" i="233"/>
  <c r="AQ20" i="233"/>
  <c r="AQ19" i="233"/>
  <c r="AQ18" i="233"/>
  <c r="AQ17" i="233"/>
  <c r="AQ16" i="233"/>
  <c r="AQ15" i="233"/>
  <c r="AQ14" i="233"/>
  <c r="AQ13" i="233"/>
  <c r="AQ12" i="233"/>
  <c r="AQ11" i="233"/>
  <c r="CH5" i="233"/>
  <c r="CG5" i="233"/>
  <c r="CF5" i="233"/>
  <c r="CE5" i="233"/>
  <c r="BH5" i="233"/>
  <c r="BE5" i="233"/>
  <c r="BD5" i="233"/>
  <c r="BC5" i="233"/>
  <c r="BB5" i="233"/>
  <c r="AW5" i="233"/>
  <c r="AV5" i="233"/>
  <c r="Y5" i="233"/>
  <c r="N5" i="233"/>
  <c r="E5" i="233"/>
  <c r="Y4" i="233"/>
  <c r="N4" i="233"/>
  <c r="E4" i="233"/>
  <c r="AI35" i="232"/>
  <c r="BR5" i="232" s="1"/>
  <c r="AJ32" i="232"/>
  <c r="AI32" i="232"/>
  <c r="AH32" i="232"/>
  <c r="AH35" i="232" s="1"/>
  <c r="BQ5" i="232" s="1"/>
  <c r="AG32" i="232"/>
  <c r="AG36" i="232" s="1"/>
  <c r="BU5" i="232" s="1"/>
  <c r="AF32" i="232"/>
  <c r="AE32" i="232"/>
  <c r="AE35" i="232" s="1"/>
  <c r="BO5" i="232" s="1"/>
  <c r="AD32" i="232"/>
  <c r="AD35" i="232" s="1"/>
  <c r="BN5" i="232" s="1"/>
  <c r="AC32" i="232"/>
  <c r="AB32" i="232"/>
  <c r="BA5" i="232" s="1"/>
  <c r="AA32" i="232"/>
  <c r="AS34" i="232" s="1"/>
  <c r="Z32" i="232"/>
  <c r="Y32" i="232"/>
  <c r="AJ31" i="232"/>
  <c r="AI31" i="232"/>
  <c r="CG5" i="232" s="1"/>
  <c r="AH31" i="232"/>
  <c r="AG31" i="232"/>
  <c r="AF31" i="232"/>
  <c r="CD5" i="232" s="1"/>
  <c r="AE31" i="232"/>
  <c r="CC5" i="232" s="1"/>
  <c r="AD31" i="232"/>
  <c r="CB5" i="232" s="1"/>
  <c r="AC31" i="232"/>
  <c r="CA5" i="232" s="1"/>
  <c r="AQ30" i="232"/>
  <c r="AQ29" i="232"/>
  <c r="AQ28" i="232"/>
  <c r="AQ27" i="232"/>
  <c r="AQ26" i="232"/>
  <c r="AQ25" i="232"/>
  <c r="AQ24" i="232"/>
  <c r="AQ23" i="232"/>
  <c r="AQ22" i="232"/>
  <c r="AQ21" i="232"/>
  <c r="AQ20" i="232"/>
  <c r="AQ19" i="232"/>
  <c r="AQ18" i="232"/>
  <c r="AQ17" i="232"/>
  <c r="AQ16" i="232"/>
  <c r="AQ15" i="232"/>
  <c r="AQ14" i="232"/>
  <c r="AQ13" i="232"/>
  <c r="AQ12" i="232"/>
  <c r="AQ11" i="232"/>
  <c r="CH5" i="232"/>
  <c r="CF5" i="232"/>
  <c r="CE5" i="232"/>
  <c r="BI5" i="232"/>
  <c r="BH5" i="232"/>
  <c r="BG5" i="232"/>
  <c r="BF5" i="232"/>
  <c r="BE5" i="232"/>
  <c r="BC5" i="232"/>
  <c r="AW5" i="232"/>
  <c r="AV5" i="232"/>
  <c r="Y5" i="232"/>
  <c r="N5" i="232"/>
  <c r="E5" i="232"/>
  <c r="Y4" i="232"/>
  <c r="N4" i="232"/>
  <c r="E4" i="232"/>
  <c r="AJ32" i="231"/>
  <c r="AI32" i="231"/>
  <c r="AI35" i="231" s="1"/>
  <c r="BR5" i="231" s="1"/>
  <c r="AH32" i="231"/>
  <c r="AH35" i="231" s="1"/>
  <c r="BQ5" i="231" s="1"/>
  <c r="AG32" i="231"/>
  <c r="AG36" i="231" s="1"/>
  <c r="BU5" i="231" s="1"/>
  <c r="AF32" i="231"/>
  <c r="AE32" i="231"/>
  <c r="AE35" i="231" s="1"/>
  <c r="BO5" i="231" s="1"/>
  <c r="AD32" i="231"/>
  <c r="AC32" i="231"/>
  <c r="AB32" i="231"/>
  <c r="BA5" i="231" s="1"/>
  <c r="AA32" i="231"/>
  <c r="AS34" i="231" s="1"/>
  <c r="Z32" i="231"/>
  <c r="AY5" i="231" s="1"/>
  <c r="Y32" i="231"/>
  <c r="Y37" i="231" s="1"/>
  <c r="BV5" i="231" s="1"/>
  <c r="AJ31" i="231"/>
  <c r="AI31" i="231"/>
  <c r="CG5" i="231" s="1"/>
  <c r="AH31" i="231"/>
  <c r="AG31" i="231"/>
  <c r="AF31" i="231"/>
  <c r="CD5" i="231" s="1"/>
  <c r="AE31" i="231"/>
  <c r="CC5" i="231" s="1"/>
  <c r="AD31" i="231"/>
  <c r="CB5" i="231" s="1"/>
  <c r="AC31" i="231"/>
  <c r="CA5" i="231" s="1"/>
  <c r="AQ30" i="231"/>
  <c r="AQ29" i="231"/>
  <c r="AQ28" i="231"/>
  <c r="AQ27" i="231"/>
  <c r="AQ26" i="231"/>
  <c r="AQ25" i="231"/>
  <c r="AQ24" i="231"/>
  <c r="AQ23" i="231"/>
  <c r="AQ22" i="231"/>
  <c r="AQ21" i="231"/>
  <c r="AQ20" i="231"/>
  <c r="AQ19" i="231"/>
  <c r="AQ18" i="231"/>
  <c r="AQ17" i="231"/>
  <c r="AQ16" i="231"/>
  <c r="AQ15" i="231"/>
  <c r="AQ14" i="231"/>
  <c r="AQ13" i="231"/>
  <c r="AQ12" i="231"/>
  <c r="AQ11" i="231"/>
  <c r="CH5" i="231"/>
  <c r="CF5" i="231"/>
  <c r="CE5" i="231"/>
  <c r="BI5" i="231"/>
  <c r="BH5" i="231"/>
  <c r="BG5" i="231"/>
  <c r="BF5" i="231"/>
  <c r="BE5" i="231"/>
  <c r="BD5" i="231"/>
  <c r="BB5" i="231"/>
  <c r="AW5" i="231"/>
  <c r="AV5" i="231"/>
  <c r="Y5" i="231"/>
  <c r="N5" i="231"/>
  <c r="E5" i="231"/>
  <c r="Y4" i="231"/>
  <c r="N4" i="231"/>
  <c r="E4" i="231"/>
  <c r="AJ32" i="230"/>
  <c r="AI32" i="230"/>
  <c r="AH32" i="230"/>
  <c r="BG5" i="230" s="1"/>
  <c r="AG32" i="230"/>
  <c r="AG35" i="230" s="1"/>
  <c r="BP5" i="230" s="1"/>
  <c r="AF32" i="230"/>
  <c r="BE5" i="230" s="1"/>
  <c r="AE32" i="230"/>
  <c r="AD32" i="230"/>
  <c r="AD35" i="230" s="1"/>
  <c r="BN5" i="230" s="1"/>
  <c r="AC32" i="230"/>
  <c r="AB32" i="230"/>
  <c r="BA5" i="230" s="1"/>
  <c r="AA32" i="230"/>
  <c r="Z32" i="230"/>
  <c r="Y32" i="230"/>
  <c r="AJ31" i="230"/>
  <c r="AI31" i="230"/>
  <c r="AH31" i="230"/>
  <c r="AG31" i="230"/>
  <c r="AF31" i="230"/>
  <c r="CD5" i="230" s="1"/>
  <c r="AE31" i="230"/>
  <c r="CC5" i="230" s="1"/>
  <c r="AD31" i="230"/>
  <c r="CB5" i="230" s="1"/>
  <c r="AC31" i="230"/>
  <c r="CA5" i="230" s="1"/>
  <c r="AQ30" i="230"/>
  <c r="AQ29" i="230"/>
  <c r="AQ28" i="230"/>
  <c r="AQ27" i="230"/>
  <c r="AQ26" i="230"/>
  <c r="AQ25" i="230"/>
  <c r="AQ24" i="230"/>
  <c r="AQ23" i="230"/>
  <c r="AQ22" i="230"/>
  <c r="AQ21" i="230"/>
  <c r="AQ20" i="230"/>
  <c r="AQ19" i="230"/>
  <c r="AQ18" i="230"/>
  <c r="AQ17" i="230"/>
  <c r="AQ16" i="230"/>
  <c r="AQ15" i="230"/>
  <c r="AQ14" i="230"/>
  <c r="AQ13" i="230"/>
  <c r="AQ12" i="230"/>
  <c r="AQ11" i="230"/>
  <c r="CH5" i="230"/>
  <c r="CG5" i="230"/>
  <c r="CF5" i="230"/>
  <c r="CE5" i="230"/>
  <c r="BI5" i="230"/>
  <c r="BH5" i="230"/>
  <c r="BF5" i="230"/>
  <c r="BD5" i="230"/>
  <c r="BC5" i="230"/>
  <c r="BB5" i="230"/>
  <c r="AW5" i="230"/>
  <c r="AV5" i="230"/>
  <c r="Y5" i="230"/>
  <c r="N5" i="230"/>
  <c r="E5" i="230"/>
  <c r="Y4" i="230"/>
  <c r="N4" i="230"/>
  <c r="E4" i="230"/>
  <c r="AJ32" i="229"/>
  <c r="AI32" i="229"/>
  <c r="AI35" i="229" s="1"/>
  <c r="BR5" i="229" s="1"/>
  <c r="AH32" i="229"/>
  <c r="AH35" i="229" s="1"/>
  <c r="BQ5" i="229" s="1"/>
  <c r="AG32" i="229"/>
  <c r="AG35" i="229" s="1"/>
  <c r="BP5" i="229" s="1"/>
  <c r="AF32" i="229"/>
  <c r="BE5" i="229" s="1"/>
  <c r="AE32" i="229"/>
  <c r="AD32" i="229"/>
  <c r="AD35" i="229" s="1"/>
  <c r="BN5" i="229" s="1"/>
  <c r="AC32" i="229"/>
  <c r="AC35" i="229" s="1"/>
  <c r="BM5" i="229" s="1"/>
  <c r="AB32" i="229"/>
  <c r="BA5" i="229" s="1"/>
  <c r="AA32" i="229"/>
  <c r="AZ5" i="229" s="1"/>
  <c r="Z32" i="229"/>
  <c r="Y32" i="229"/>
  <c r="BZ5" i="229" s="1"/>
  <c r="AJ31" i="229"/>
  <c r="CH5" i="229" s="1"/>
  <c r="AI31" i="229"/>
  <c r="CG5" i="229" s="1"/>
  <c r="AH31" i="229"/>
  <c r="CF5" i="229" s="1"/>
  <c r="AG31" i="229"/>
  <c r="CE5" i="229" s="1"/>
  <c r="AF31" i="229"/>
  <c r="AE31" i="229"/>
  <c r="AD31" i="229"/>
  <c r="AC31" i="229"/>
  <c r="AQ30" i="229"/>
  <c r="AQ29" i="229"/>
  <c r="AQ28" i="229"/>
  <c r="AQ27" i="229"/>
  <c r="AQ26" i="229"/>
  <c r="AQ25" i="229"/>
  <c r="AQ24" i="229"/>
  <c r="AQ23" i="229"/>
  <c r="AQ22" i="229"/>
  <c r="AQ21" i="229"/>
  <c r="AQ20" i="229"/>
  <c r="AQ19" i="229"/>
  <c r="AQ18" i="229"/>
  <c r="AQ17" i="229"/>
  <c r="AQ16" i="229"/>
  <c r="AQ15" i="229"/>
  <c r="AQ14" i="229"/>
  <c r="AQ13" i="229"/>
  <c r="AQ12" i="229"/>
  <c r="AQ11" i="229"/>
  <c r="CD5" i="229"/>
  <c r="CC5" i="229"/>
  <c r="CB5" i="229"/>
  <c r="CA5" i="229"/>
  <c r="BI5" i="229"/>
  <c r="BH5" i="229"/>
  <c r="BC5" i="229"/>
  <c r="BB5" i="229"/>
  <c r="AW5" i="229"/>
  <c r="AV5" i="229"/>
  <c r="Y5" i="229"/>
  <c r="N5" i="229"/>
  <c r="E5" i="229"/>
  <c r="Y4" i="229"/>
  <c r="N4" i="229"/>
  <c r="E4" i="229"/>
  <c r="AJ32" i="228"/>
  <c r="BI5" i="228" s="1"/>
  <c r="AI32" i="228"/>
  <c r="AI35" i="228" s="1"/>
  <c r="BR5" i="228" s="1"/>
  <c r="AH32" i="228"/>
  <c r="AH35" i="228" s="1"/>
  <c r="BQ5" i="228" s="1"/>
  <c r="AG32" i="228"/>
  <c r="AF32" i="228"/>
  <c r="AE32" i="228"/>
  <c r="AD32" i="228"/>
  <c r="AD35" i="228" s="1"/>
  <c r="BN5" i="228" s="1"/>
  <c r="AC32" i="228"/>
  <c r="AB32" i="228"/>
  <c r="BA5" i="228" s="1"/>
  <c r="AA32" i="228"/>
  <c r="AS34" i="228" s="1"/>
  <c r="Z32" i="228"/>
  <c r="AR35" i="228" s="1"/>
  <c r="Y32" i="228"/>
  <c r="AJ31" i="228"/>
  <c r="AI31" i="228"/>
  <c r="AH31" i="228"/>
  <c r="AG31" i="228"/>
  <c r="CE5" i="228" s="1"/>
  <c r="AF31" i="228"/>
  <c r="CD5" i="228" s="1"/>
  <c r="AE31" i="228"/>
  <c r="CC5" i="228" s="1"/>
  <c r="AD31" i="228"/>
  <c r="CB5" i="228" s="1"/>
  <c r="AC31" i="228"/>
  <c r="CA5" i="228" s="1"/>
  <c r="AQ30" i="228"/>
  <c r="AQ29" i="228"/>
  <c r="AQ28" i="228"/>
  <c r="AQ27" i="228"/>
  <c r="AQ26" i="228"/>
  <c r="AQ25" i="228"/>
  <c r="AQ24" i="228"/>
  <c r="AQ23" i="228"/>
  <c r="AQ22" i="228"/>
  <c r="AQ21" i="228"/>
  <c r="AQ20" i="228"/>
  <c r="AQ19" i="228"/>
  <c r="AQ18" i="228"/>
  <c r="AQ17" i="228"/>
  <c r="AQ16" i="228"/>
  <c r="AQ15" i="228"/>
  <c r="AQ14" i="228"/>
  <c r="AQ13" i="228"/>
  <c r="AQ12" i="228"/>
  <c r="AQ11" i="228"/>
  <c r="CH5" i="228"/>
  <c r="CG5" i="228"/>
  <c r="CF5" i="228"/>
  <c r="BG5" i="228"/>
  <c r="BF5" i="228"/>
  <c r="BD5" i="228"/>
  <c r="BB5" i="228"/>
  <c r="AW5" i="228"/>
  <c r="AV5" i="228"/>
  <c r="Y5" i="228"/>
  <c r="N5" i="228"/>
  <c r="E5" i="228"/>
  <c r="Y4" i="228"/>
  <c r="N4" i="228"/>
  <c r="E4" i="228"/>
  <c r="AJ32" i="227"/>
  <c r="AI32" i="227"/>
  <c r="AH32" i="227"/>
  <c r="AH35" i="227" s="1"/>
  <c r="BQ5" i="227" s="1"/>
  <c r="AG32" i="227"/>
  <c r="AG35" i="227" s="1"/>
  <c r="BP5" i="227" s="1"/>
  <c r="AF32" i="227"/>
  <c r="AE32" i="227"/>
  <c r="AE35" i="227" s="1"/>
  <c r="BO5" i="227" s="1"/>
  <c r="AD32" i="227"/>
  <c r="AC32" i="227"/>
  <c r="AC35" i="227" s="1"/>
  <c r="BM5" i="227" s="1"/>
  <c r="AB32" i="227"/>
  <c r="BA5" i="227" s="1"/>
  <c r="AA32" i="227"/>
  <c r="AS34" i="227" s="1"/>
  <c r="Z32" i="227"/>
  <c r="Z35" i="227" s="1"/>
  <c r="BK5" i="227" s="1"/>
  <c r="Y32" i="227"/>
  <c r="Y37" i="227" s="1"/>
  <c r="BV5" i="227" s="1"/>
  <c r="AJ31" i="227"/>
  <c r="CH5" i="227" s="1"/>
  <c r="AI31" i="227"/>
  <c r="CG5" i="227" s="1"/>
  <c r="AH31" i="227"/>
  <c r="CF5" i="227" s="1"/>
  <c r="AG31" i="227"/>
  <c r="AF31" i="227"/>
  <c r="AE31" i="227"/>
  <c r="AD31" i="227"/>
  <c r="AC31" i="227"/>
  <c r="CA5" i="227" s="1"/>
  <c r="AQ30" i="227"/>
  <c r="AQ29" i="227"/>
  <c r="AQ28" i="227"/>
  <c r="AQ27" i="227"/>
  <c r="AQ26" i="227"/>
  <c r="AQ25" i="227"/>
  <c r="AQ24" i="227"/>
  <c r="AQ23" i="227"/>
  <c r="AQ22" i="227"/>
  <c r="AQ21" i="227"/>
  <c r="AQ20" i="227"/>
  <c r="AQ19" i="227"/>
  <c r="AQ18" i="227"/>
  <c r="AQ17" i="227"/>
  <c r="AQ16" i="227"/>
  <c r="AQ15" i="227"/>
  <c r="AQ14" i="227"/>
  <c r="AQ13" i="227"/>
  <c r="AQ12" i="227"/>
  <c r="AQ11" i="227"/>
  <c r="CE5" i="227"/>
  <c r="CD5" i="227"/>
  <c r="CC5" i="227"/>
  <c r="CB5" i="227"/>
  <c r="BI5" i="227"/>
  <c r="BG5" i="227"/>
  <c r="BF5" i="227"/>
  <c r="BE5" i="227"/>
  <c r="BD5" i="227"/>
  <c r="BB5" i="227"/>
  <c r="AW5" i="227"/>
  <c r="AV5" i="227"/>
  <c r="Y5" i="227"/>
  <c r="N5" i="227"/>
  <c r="E5" i="227"/>
  <c r="Y4" i="227"/>
  <c r="N4" i="227"/>
  <c r="E4" i="227"/>
  <c r="AJ32" i="226"/>
  <c r="AI32" i="226"/>
  <c r="AI35" i="226" s="1"/>
  <c r="BR5" i="226" s="1"/>
  <c r="AH32" i="226"/>
  <c r="AH35" i="226" s="1"/>
  <c r="BQ5" i="226" s="1"/>
  <c r="AG32" i="226"/>
  <c r="AG36" i="226" s="1"/>
  <c r="BU5" i="226" s="1"/>
  <c r="AF32" i="226"/>
  <c r="AE32" i="226"/>
  <c r="AE35" i="226" s="1"/>
  <c r="BO5" i="226" s="1"/>
  <c r="AD32" i="226"/>
  <c r="AD35" i="226" s="1"/>
  <c r="BN5" i="226" s="1"/>
  <c r="AC32" i="226"/>
  <c r="AB32" i="226"/>
  <c r="BA5" i="226" s="1"/>
  <c r="AA32" i="226"/>
  <c r="AS34" i="226" s="1"/>
  <c r="Z32" i="226"/>
  <c r="AR35" i="226" s="1"/>
  <c r="Y32" i="226"/>
  <c r="Y37" i="226" s="1"/>
  <c r="BV5" i="226" s="1"/>
  <c r="AJ31" i="226"/>
  <c r="AI31" i="226"/>
  <c r="AH31" i="226"/>
  <c r="AG31" i="226"/>
  <c r="AF31" i="226"/>
  <c r="CD5" i="226" s="1"/>
  <c r="AE31" i="226"/>
  <c r="AD31" i="226"/>
  <c r="CB5" i="226" s="1"/>
  <c r="AC31" i="226"/>
  <c r="CA5" i="226" s="1"/>
  <c r="AQ30" i="226"/>
  <c r="AQ29" i="226"/>
  <c r="AQ28" i="226"/>
  <c r="AQ27" i="226"/>
  <c r="AQ26" i="226"/>
  <c r="AQ25" i="226"/>
  <c r="AQ24" i="226"/>
  <c r="AQ23" i="226"/>
  <c r="AQ22" i="226"/>
  <c r="AQ21" i="226"/>
  <c r="AQ20" i="226"/>
  <c r="AQ19" i="226"/>
  <c r="AQ18" i="226"/>
  <c r="AQ17" i="226"/>
  <c r="AQ16" i="226"/>
  <c r="AQ15" i="226"/>
  <c r="AQ14" i="226"/>
  <c r="AQ13" i="226"/>
  <c r="AQ12" i="226"/>
  <c r="AQ11" i="226"/>
  <c r="CH5" i="226"/>
  <c r="CG5" i="226"/>
  <c r="CF5" i="226"/>
  <c r="CE5" i="226"/>
  <c r="CC5" i="226"/>
  <c r="BI5" i="226"/>
  <c r="BH5" i="226"/>
  <c r="BG5" i="226"/>
  <c r="BF5" i="226"/>
  <c r="BE5" i="226"/>
  <c r="BD5" i="226"/>
  <c r="BC5" i="226"/>
  <c r="BB5" i="226"/>
  <c r="AW5" i="226"/>
  <c r="AV5" i="226"/>
  <c r="Y5" i="226"/>
  <c r="N5" i="226"/>
  <c r="E5" i="226"/>
  <c r="Y4" i="226"/>
  <c r="N4" i="226"/>
  <c r="E4" i="226"/>
  <c r="AG35" i="225"/>
  <c r="AJ32" i="225"/>
  <c r="AI35" i="225" s="1"/>
  <c r="BR5" i="225" s="1"/>
  <c r="AI32" i="225"/>
  <c r="AH32" i="225"/>
  <c r="AH35" i="225" s="1"/>
  <c r="BQ5" i="225" s="1"/>
  <c r="AG32" i="225"/>
  <c r="AG36" i="225" s="1"/>
  <c r="BU5" i="225" s="1"/>
  <c r="AF32" i="225"/>
  <c r="AE32" i="225"/>
  <c r="AD32" i="225"/>
  <c r="AD35" i="225" s="1"/>
  <c r="BN5" i="225" s="1"/>
  <c r="AC32" i="225"/>
  <c r="AB32" i="225"/>
  <c r="BA5" i="225" s="1"/>
  <c r="AA32" i="225"/>
  <c r="Z32" i="225"/>
  <c r="AR35" i="225" s="1"/>
  <c r="Y32" i="225"/>
  <c r="AJ31" i="225"/>
  <c r="CH5" i="225" s="1"/>
  <c r="AI31" i="225"/>
  <c r="CG5" i="225" s="1"/>
  <c r="AH31" i="225"/>
  <c r="AG31" i="225"/>
  <c r="CE5" i="225" s="1"/>
  <c r="AF31" i="225"/>
  <c r="CD5" i="225" s="1"/>
  <c r="AE31" i="225"/>
  <c r="AD31" i="225"/>
  <c r="CB5" i="225" s="1"/>
  <c r="AC31" i="225"/>
  <c r="AQ30" i="225"/>
  <c r="AQ29" i="225"/>
  <c r="AQ28" i="225"/>
  <c r="AQ27" i="225"/>
  <c r="AQ26" i="225"/>
  <c r="AQ25" i="225"/>
  <c r="AQ24" i="225"/>
  <c r="AQ23" i="225"/>
  <c r="AQ22" i="225"/>
  <c r="AQ21" i="225"/>
  <c r="AQ20" i="225"/>
  <c r="AQ19" i="225"/>
  <c r="AQ18" i="225"/>
  <c r="AQ17" i="225"/>
  <c r="AQ16" i="225"/>
  <c r="AQ15" i="225"/>
  <c r="AQ14" i="225"/>
  <c r="AQ13" i="225"/>
  <c r="AQ12" i="225"/>
  <c r="AQ11" i="225"/>
  <c r="CF5" i="225"/>
  <c r="CC5" i="225"/>
  <c r="CA5" i="225"/>
  <c r="BP5" i="225"/>
  <c r="BI5" i="225"/>
  <c r="BH5" i="225"/>
  <c r="BF5" i="225"/>
  <c r="BE5" i="225"/>
  <c r="BC5" i="225"/>
  <c r="BB5" i="225"/>
  <c r="AW5" i="225"/>
  <c r="AV5" i="225"/>
  <c r="Y5" i="225"/>
  <c r="N5" i="225"/>
  <c r="E5" i="225"/>
  <c r="Y4" i="225"/>
  <c r="N4" i="225"/>
  <c r="E4" i="225"/>
  <c r="W55" i="59"/>
  <c r="M56" i="59"/>
  <c r="M55" i="59"/>
  <c r="E56" i="59"/>
  <c r="E55" i="59"/>
  <c r="E10" i="58"/>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5" i="58" s="1"/>
  <c r="E45" i="58" s="1"/>
  <c r="D46" i="58" s="1"/>
  <c r="E46" i="58" s="1"/>
  <c r="D47" i="58" s="1"/>
  <c r="E47" i="58" s="1"/>
  <c r="D48" i="58" s="1"/>
  <c r="E48" i="58" s="1"/>
  <c r="D49" i="58" s="1"/>
  <c r="E49" i="58" s="1"/>
  <c r="D50" i="58" s="1"/>
  <c r="E50" i="58" s="1"/>
  <c r="D51" i="58" s="1"/>
  <c r="E51" i="58" s="1"/>
  <c r="D52" i="58" s="1"/>
  <c r="E52" i="58" s="1"/>
  <c r="D53" i="58" s="1"/>
  <c r="E53" i="58" s="1"/>
  <c r="D54" i="58" s="1"/>
  <c r="E54" i="58" s="1"/>
  <c r="D55" i="58" s="1"/>
  <c r="E55" i="58" s="1"/>
  <c r="D56" i="58" s="1"/>
  <c r="E56" i="58" s="1"/>
  <c r="D57" i="58" s="1"/>
  <c r="E57" i="58" s="1"/>
  <c r="D58" i="58" s="1"/>
  <c r="E58" i="58" s="1"/>
  <c r="D59" i="58" s="1"/>
  <c r="E59" i="58" s="1"/>
  <c r="AE35" i="244" l="1"/>
  <c r="BO5" i="244" s="1"/>
  <c r="AC33" i="226"/>
  <c r="AC35" i="226"/>
  <c r="BM5" i="226" s="1"/>
  <c r="AC36" i="229"/>
  <c r="BT5" i="229" s="1"/>
  <c r="Y37" i="232"/>
  <c r="BV5" i="232" s="1"/>
  <c r="AS35" i="233"/>
  <c r="AC36" i="235"/>
  <c r="BT5" i="235" s="1"/>
  <c r="AS34" i="236"/>
  <c r="AS35" i="236" s="1"/>
  <c r="AC36" i="237"/>
  <c r="BT5" i="237" s="1"/>
  <c r="AG33" i="238"/>
  <c r="AG33" i="243"/>
  <c r="Y37" i="247"/>
  <c r="BV5" i="247" s="1"/>
  <c r="AG36" i="247"/>
  <c r="BU5" i="247" s="1"/>
  <c r="AI35" i="251"/>
  <c r="BR5" i="251" s="1"/>
  <c r="AR35" i="254"/>
  <c r="AY5" i="256"/>
  <c r="AC36" i="256"/>
  <c r="BT5" i="256" s="1"/>
  <c r="Z35" i="256"/>
  <c r="BK5" i="256" s="1"/>
  <c r="AI35" i="257"/>
  <c r="BR5" i="257" s="1"/>
  <c r="AE35" i="258"/>
  <c r="BO5" i="258" s="1"/>
  <c r="AG35" i="258"/>
  <c r="BP5" i="258" s="1"/>
  <c r="Y37" i="263"/>
  <c r="BV5" i="263" s="1"/>
  <c r="AG36" i="263"/>
  <c r="BU5" i="263" s="1"/>
  <c r="Y37" i="264"/>
  <c r="BV5" i="264" s="1"/>
  <c r="AG36" i="264"/>
  <c r="BU5" i="264" s="1"/>
  <c r="BD5" i="265"/>
  <c r="AI35" i="268"/>
  <c r="BR5" i="268" s="1"/>
  <c r="AS34" i="225"/>
  <c r="AG36" i="229"/>
  <c r="BU5" i="229" s="1"/>
  <c r="AS34" i="230"/>
  <c r="AI35" i="230"/>
  <c r="BR5" i="230" s="1"/>
  <c r="AR35" i="232"/>
  <c r="AG36" i="239"/>
  <c r="BU5" i="239" s="1"/>
  <c r="Y37" i="240"/>
  <c r="BV5" i="240" s="1"/>
  <c r="BB5" i="241"/>
  <c r="AE35" i="241"/>
  <c r="BO5" i="241" s="1"/>
  <c r="BB5" i="242"/>
  <c r="BB5" i="243"/>
  <c r="BH5" i="244"/>
  <c r="AC33" i="245"/>
  <c r="AG36" i="248"/>
  <c r="BU5" i="248" s="1"/>
  <c r="Y37" i="252"/>
  <c r="BV5" i="252" s="1"/>
  <c r="AG36" i="252"/>
  <c r="BU5" i="252" s="1"/>
  <c r="AC36" i="253"/>
  <c r="BT5" i="253" s="1"/>
  <c r="Z35" i="253"/>
  <c r="BK5" i="253" s="1"/>
  <c r="Y37" i="255"/>
  <c r="BV5" i="255" s="1"/>
  <c r="AG36" i="255"/>
  <c r="BU5" i="255" s="1"/>
  <c r="AY5" i="261"/>
  <c r="AG36" i="261"/>
  <c r="BU5" i="261" s="1"/>
  <c r="Z35" i="262"/>
  <c r="BK5" i="262" s="1"/>
  <c r="AR35" i="264"/>
  <c r="Y37" i="269"/>
  <c r="BV5" i="269" s="1"/>
  <c r="BB5" i="270"/>
  <c r="Y37" i="270"/>
  <c r="BV5" i="270" s="1"/>
  <c r="AG36" i="270"/>
  <c r="BU5" i="270" s="1"/>
  <c r="BB5" i="271"/>
  <c r="BC5" i="272"/>
  <c r="AC36" i="272"/>
  <c r="BT5" i="272" s="1"/>
  <c r="AR35" i="229"/>
  <c r="AS35" i="231"/>
  <c r="AS35" i="232"/>
  <c r="AC36" i="233"/>
  <c r="BT5" i="233" s="1"/>
  <c r="AE35" i="235"/>
  <c r="BO5" i="235" s="1"/>
  <c r="AC36" i="236"/>
  <c r="BT5" i="236" s="1"/>
  <c r="AG33" i="236"/>
  <c r="Z35" i="238"/>
  <c r="BK5" i="238" s="1"/>
  <c r="Y37" i="242"/>
  <c r="BV5" i="242" s="1"/>
  <c r="AG36" i="242"/>
  <c r="BU5" i="242" s="1"/>
  <c r="AC36" i="243"/>
  <c r="BT5" i="243" s="1"/>
  <c r="Y37" i="249"/>
  <c r="BV5" i="249" s="1"/>
  <c r="AG33" i="249"/>
  <c r="AY5" i="251"/>
  <c r="AC36" i="251"/>
  <c r="BT5" i="251" s="1"/>
  <c r="Z35" i="257"/>
  <c r="BK5" i="257" s="1"/>
  <c r="BC5" i="262"/>
  <c r="BF5" i="266"/>
  <c r="AC36" i="266"/>
  <c r="BT5" i="266" s="1"/>
  <c r="AG33" i="268"/>
  <c r="AR35" i="269"/>
  <c r="AG35" i="272"/>
  <c r="BP5" i="272" s="1"/>
  <c r="Y37" i="273"/>
  <c r="BV5" i="273" s="1"/>
  <c r="AG36" i="273"/>
  <c r="BU5" i="273" s="1"/>
  <c r="AC33" i="225"/>
  <c r="AG33" i="225"/>
  <c r="AC36" i="230"/>
  <c r="BT5" i="230" s="1"/>
  <c r="AG33" i="230"/>
  <c r="BF5" i="233"/>
  <c r="AG36" i="234"/>
  <c r="BU5" i="234" s="1"/>
  <c r="AG35" i="236"/>
  <c r="BP5" i="236" s="1"/>
  <c r="Y37" i="237"/>
  <c r="BV5" i="237" s="1"/>
  <c r="AG36" i="240"/>
  <c r="BU5" i="240" s="1"/>
  <c r="Y37" i="241"/>
  <c r="BV5" i="241" s="1"/>
  <c r="AG36" i="241"/>
  <c r="BU5" i="241" s="1"/>
  <c r="AR35" i="242"/>
  <c r="AC33" i="243"/>
  <c r="AY5" i="244"/>
  <c r="Z35" i="246"/>
  <c r="BK5" i="246" s="1"/>
  <c r="BB5" i="250"/>
  <c r="AE35" i="250"/>
  <c r="BO5" i="250" s="1"/>
  <c r="Z35" i="251"/>
  <c r="BK5" i="251" s="1"/>
  <c r="AI35" i="252"/>
  <c r="BR5" i="252" s="1"/>
  <c r="AE35" i="253"/>
  <c r="BO5" i="253" s="1"/>
  <c r="AY5" i="254"/>
  <c r="AC36" i="254"/>
  <c r="BT5" i="254" s="1"/>
  <c r="Z35" i="254"/>
  <c r="BK5" i="254" s="1"/>
  <c r="AI35" i="255"/>
  <c r="BR5" i="255" s="1"/>
  <c r="AI35" i="259"/>
  <c r="BR5" i="259" s="1"/>
  <c r="AC33" i="261"/>
  <c r="Z35" i="261"/>
  <c r="BK5" i="261" s="1"/>
  <c r="BD5" i="262"/>
  <c r="AY5" i="263"/>
  <c r="AC36" i="265"/>
  <c r="BT5" i="265" s="1"/>
  <c r="Z35" i="265"/>
  <c r="BK5" i="265" s="1"/>
  <c r="BB5" i="267"/>
  <c r="AC33" i="267"/>
  <c r="AC36" i="268"/>
  <c r="BT5" i="268" s="1"/>
  <c r="AG33" i="270"/>
  <c r="AG36" i="271"/>
  <c r="BU5" i="271" s="1"/>
  <c r="BF5" i="272"/>
  <c r="AG36" i="227"/>
  <c r="BU5" i="227" s="1"/>
  <c r="AC33" i="231"/>
  <c r="AG33" i="231"/>
  <c r="AC36" i="232"/>
  <c r="BT5" i="232" s="1"/>
  <c r="AG35" i="232"/>
  <c r="BP5" i="232" s="1"/>
  <c r="Y37" i="235"/>
  <c r="BV5" i="235" s="1"/>
  <c r="AG36" i="235"/>
  <c r="BU5" i="235" s="1"/>
  <c r="AC36" i="239"/>
  <c r="BT5" i="239" s="1"/>
  <c r="AG33" i="242"/>
  <c r="Y37" i="243"/>
  <c r="BV5" i="243" s="1"/>
  <c r="AG36" i="243"/>
  <c r="BU5" i="243" s="1"/>
  <c r="AG36" i="244"/>
  <c r="BU5" i="244" s="1"/>
  <c r="BB5" i="245"/>
  <c r="AE35" i="246"/>
  <c r="BO5" i="246" s="1"/>
  <c r="AY5" i="247"/>
  <c r="BH5" i="247"/>
  <c r="AC36" i="247"/>
  <c r="BT5" i="247" s="1"/>
  <c r="AI35" i="248"/>
  <c r="BR5" i="248" s="1"/>
  <c r="AI35" i="249"/>
  <c r="BR5" i="249" s="1"/>
  <c r="AG36" i="260"/>
  <c r="BU5" i="260" s="1"/>
  <c r="Y37" i="262"/>
  <c r="BV5" i="262" s="1"/>
  <c r="AG36" i="262"/>
  <c r="BU5" i="262" s="1"/>
  <c r="AC36" i="263"/>
  <c r="BT5" i="263" s="1"/>
  <c r="Z35" i="263"/>
  <c r="BK5" i="263" s="1"/>
  <c r="BF5" i="264"/>
  <c r="AC36" i="264"/>
  <c r="BT5" i="264" s="1"/>
  <c r="Z35" i="264"/>
  <c r="BK5" i="264" s="1"/>
  <c r="AC35" i="265"/>
  <c r="BM5" i="265" s="1"/>
  <c r="BC5" i="267"/>
  <c r="AE35" i="268"/>
  <c r="BO5" i="268" s="1"/>
  <c r="AY5" i="269"/>
  <c r="AG36" i="272"/>
  <c r="BU5" i="272" s="1"/>
  <c r="AE35" i="225"/>
  <c r="BO5" i="225" s="1"/>
  <c r="AC33" i="228"/>
  <c r="BG5" i="229"/>
  <c r="AC33" i="229"/>
  <c r="AE35" i="230"/>
  <c r="BO5" i="230" s="1"/>
  <c r="AH35" i="230"/>
  <c r="BQ5" i="230" s="1"/>
  <c r="AC36" i="231"/>
  <c r="BT5" i="231" s="1"/>
  <c r="BB5" i="232"/>
  <c r="AS34" i="234"/>
  <c r="AI35" i="234"/>
  <c r="BR5" i="234" s="1"/>
  <c r="BH5" i="235"/>
  <c r="AE35" i="239"/>
  <c r="BO5" i="239" s="1"/>
  <c r="AI35" i="241"/>
  <c r="BR5" i="241" s="1"/>
  <c r="Y37" i="245"/>
  <c r="BV5" i="245" s="1"/>
  <c r="Y37" i="250"/>
  <c r="BV5" i="250" s="1"/>
  <c r="AG36" i="250"/>
  <c r="BU5" i="250" s="1"/>
  <c r="Y37" i="253"/>
  <c r="BV5" i="253" s="1"/>
  <c r="AG36" i="253"/>
  <c r="BU5" i="253" s="1"/>
  <c r="AE35" i="254"/>
  <c r="BO5" i="254" s="1"/>
  <c r="AG36" i="254"/>
  <c r="BU5" i="254" s="1"/>
  <c r="AC36" i="259"/>
  <c r="BT5" i="259" s="1"/>
  <c r="Z35" i="259"/>
  <c r="BK5" i="259" s="1"/>
  <c r="AH35" i="261"/>
  <c r="BQ5" i="261" s="1"/>
  <c r="AC36" i="225"/>
  <c r="BT5" i="225" s="1"/>
  <c r="AS35" i="226"/>
  <c r="AC33" i="227"/>
  <c r="AG36" i="228"/>
  <c r="BU5" i="228" s="1"/>
  <c r="AG33" i="229"/>
  <c r="AG36" i="230"/>
  <c r="BU5" i="230" s="1"/>
  <c r="AG36" i="238"/>
  <c r="BU5" i="238" s="1"/>
  <c r="Y37" i="246"/>
  <c r="BV5" i="246" s="1"/>
  <c r="Y37" i="251"/>
  <c r="BV5" i="251" s="1"/>
  <c r="AG36" i="251"/>
  <c r="BU5" i="251" s="1"/>
  <c r="Z35" i="252"/>
  <c r="BK5" i="252" s="1"/>
  <c r="BC5" i="254"/>
  <c r="AG36" i="257"/>
  <c r="BU5" i="257" s="1"/>
  <c r="AG35" i="259"/>
  <c r="BP5" i="259" s="1"/>
  <c r="AG33" i="260"/>
  <c r="AC36" i="261"/>
  <c r="BT5" i="261" s="1"/>
  <c r="BG5" i="262"/>
  <c r="AI35" i="262"/>
  <c r="BR5" i="262" s="1"/>
  <c r="BC5" i="263"/>
  <c r="AE35" i="263"/>
  <c r="BO5" i="263" s="1"/>
  <c r="AY5" i="264"/>
  <c r="BH5" i="264"/>
  <c r="AE35" i="264"/>
  <c r="BO5" i="264" s="1"/>
  <c r="BF5" i="267"/>
  <c r="Y37" i="268"/>
  <c r="BV5" i="268" s="1"/>
  <c r="AG36" i="268"/>
  <c r="BU5" i="268" s="1"/>
  <c r="BB5" i="269"/>
  <c r="AC36" i="270"/>
  <c r="BT5" i="270" s="1"/>
  <c r="AR35" i="272"/>
  <c r="AC36" i="273"/>
  <c r="BT5" i="273" s="1"/>
  <c r="AG33" i="273"/>
  <c r="Y37" i="225"/>
  <c r="BV5" i="225" s="1"/>
  <c r="AC36" i="227"/>
  <c r="BT5" i="227" s="1"/>
  <c r="AG33" i="227"/>
  <c r="AE35" i="229"/>
  <c r="BO5" i="229" s="1"/>
  <c r="Y37" i="230"/>
  <c r="BV5" i="230" s="1"/>
  <c r="BD5" i="232"/>
  <c r="AC33" i="237"/>
  <c r="Y37" i="239"/>
  <c r="BV5" i="239" s="1"/>
  <c r="AY5" i="241"/>
  <c r="Z35" i="241"/>
  <c r="BK5" i="241" s="1"/>
  <c r="AG36" i="245"/>
  <c r="BU5" i="245" s="1"/>
  <c r="BC5" i="247"/>
  <c r="BD5" i="248"/>
  <c r="AC36" i="248"/>
  <c r="BT5" i="248" s="1"/>
  <c r="AE35" i="252"/>
  <c r="BO5" i="252" s="1"/>
  <c r="Y37" i="254"/>
  <c r="BV5" i="254" s="1"/>
  <c r="AG33" i="254"/>
  <c r="AC36" i="258"/>
  <c r="BT5" i="258" s="1"/>
  <c r="AE35" i="259"/>
  <c r="BO5" i="259" s="1"/>
  <c r="Y37" i="261"/>
  <c r="BV5" i="261" s="1"/>
  <c r="AY5" i="262"/>
  <c r="Y37" i="265"/>
  <c r="BV5" i="265" s="1"/>
  <c r="AG33" i="266"/>
  <c r="AI35" i="267"/>
  <c r="BR5" i="267" s="1"/>
  <c r="AI35" i="272"/>
  <c r="BR5" i="272" s="1"/>
  <c r="Z35" i="273"/>
  <c r="BK5" i="273" s="1"/>
  <c r="AE35" i="228"/>
  <c r="BO5" i="228" s="1"/>
  <c r="BE5" i="228"/>
  <c r="Y37" i="228"/>
  <c r="BV5" i="228" s="1"/>
  <c r="AC36" i="228"/>
  <c r="BT5" i="228" s="1"/>
  <c r="AC36" i="242"/>
  <c r="BT5" i="242" s="1"/>
  <c r="Y37" i="234"/>
  <c r="BV5" i="234" s="1"/>
  <c r="AC36" i="234"/>
  <c r="BT5" i="234" s="1"/>
  <c r="AE35" i="234"/>
  <c r="BO5" i="234" s="1"/>
  <c r="Y37" i="244"/>
  <c r="BV5" i="244" s="1"/>
  <c r="AC36" i="244"/>
  <c r="BT5" i="244" s="1"/>
  <c r="BD5" i="244"/>
  <c r="Y37" i="260"/>
  <c r="BV5" i="260" s="1"/>
  <c r="AC36" i="260"/>
  <c r="BT5" i="260" s="1"/>
  <c r="Y37" i="271"/>
  <c r="BV5" i="271" s="1"/>
  <c r="AE35" i="273"/>
  <c r="BO5" i="273" s="1"/>
  <c r="AC35" i="273"/>
  <c r="BM5" i="273" s="1"/>
  <c r="AG35" i="273"/>
  <c r="BP5" i="273" s="1"/>
  <c r="BW5" i="273"/>
  <c r="BX5" i="273"/>
  <c r="BY5" i="273"/>
  <c r="BZ5" i="273"/>
  <c r="Y33" i="273"/>
  <c r="AC33" i="273"/>
  <c r="Y36" i="273"/>
  <c r="BS5" i="273" s="1"/>
  <c r="AX5" i="273"/>
  <c r="AQ34" i="273"/>
  <c r="AS34" i="273"/>
  <c r="AS35" i="273" s="1"/>
  <c r="Y35" i="273"/>
  <c r="BJ5" i="273" s="1"/>
  <c r="AC35" i="272"/>
  <c r="BM5" i="272" s="1"/>
  <c r="BW5" i="272"/>
  <c r="BX5" i="272"/>
  <c r="BY5" i="272"/>
  <c r="BZ5" i="272"/>
  <c r="Y33" i="272"/>
  <c r="AC33" i="272"/>
  <c r="Y36" i="272"/>
  <c r="BS5" i="272" s="1"/>
  <c r="AX5" i="272"/>
  <c r="AQ34" i="272"/>
  <c r="AS34" i="272"/>
  <c r="AS35" i="272" s="1"/>
  <c r="Y35" i="272"/>
  <c r="BJ5" i="272" s="1"/>
  <c r="AR35" i="271"/>
  <c r="AC35" i="271"/>
  <c r="BM5" i="271" s="1"/>
  <c r="BG5" i="271"/>
  <c r="BW5" i="271"/>
  <c r="BH5" i="271"/>
  <c r="BX5" i="271"/>
  <c r="AI35" i="271"/>
  <c r="BR5" i="271" s="1"/>
  <c r="BY5" i="271"/>
  <c r="BZ5" i="271"/>
  <c r="Y33" i="271"/>
  <c r="AC33" i="271"/>
  <c r="Y36" i="271"/>
  <c r="BS5" i="271" s="1"/>
  <c r="AG33" i="271"/>
  <c r="AX5" i="271"/>
  <c r="AQ34" i="271"/>
  <c r="AS34" i="271"/>
  <c r="Y35" i="271"/>
  <c r="BJ5" i="271" s="1"/>
  <c r="BC5" i="270"/>
  <c r="AD35" i="270"/>
  <c r="BN5" i="270" s="1"/>
  <c r="BF5" i="270"/>
  <c r="AG35" i="270"/>
  <c r="BP5" i="270" s="1"/>
  <c r="BW5" i="270"/>
  <c r="BH5" i="270"/>
  <c r="BX5" i="270"/>
  <c r="AI35" i="270"/>
  <c r="BR5" i="270" s="1"/>
  <c r="BY5" i="270"/>
  <c r="BZ5" i="270"/>
  <c r="Y33" i="270"/>
  <c r="AC33" i="270"/>
  <c r="Y36" i="270"/>
  <c r="BS5" i="270" s="1"/>
  <c r="AX5" i="270"/>
  <c r="AQ34" i="270"/>
  <c r="AA35" i="270" s="1"/>
  <c r="BL5" i="270" s="1"/>
  <c r="AS34" i="270"/>
  <c r="Y35" i="270"/>
  <c r="BJ5" i="270" s="1"/>
  <c r="AC35" i="269"/>
  <c r="BM5" i="269" s="1"/>
  <c r="AG35" i="269"/>
  <c r="BP5" i="269" s="1"/>
  <c r="BW5" i="269"/>
  <c r="BX5" i="269"/>
  <c r="BY5" i="269"/>
  <c r="BZ5" i="269"/>
  <c r="Y33" i="269"/>
  <c r="AC33" i="269"/>
  <c r="Y36" i="269"/>
  <c r="BS5" i="269" s="1"/>
  <c r="AG33" i="269"/>
  <c r="AX5" i="269"/>
  <c r="AQ34" i="269"/>
  <c r="AS34" i="269"/>
  <c r="AS35" i="269" s="1"/>
  <c r="Y35" i="269"/>
  <c r="BJ5" i="269" s="1"/>
  <c r="BC5" i="268"/>
  <c r="AD35" i="268"/>
  <c r="BN5" i="268" s="1"/>
  <c r="AG35" i="268"/>
  <c r="BP5" i="268" s="1"/>
  <c r="BW5" i="268"/>
  <c r="BX5" i="268"/>
  <c r="BY5" i="268"/>
  <c r="AQ35" i="268"/>
  <c r="BZ5" i="268"/>
  <c r="Y33" i="268"/>
  <c r="AC33" i="268"/>
  <c r="Y36" i="268"/>
  <c r="BS5" i="268" s="1"/>
  <c r="AX5" i="268"/>
  <c r="AQ34" i="268"/>
  <c r="AS34" i="268"/>
  <c r="AS35" i="268" s="1"/>
  <c r="Y35" i="268"/>
  <c r="BJ5" i="268" s="1"/>
  <c r="AR35" i="267"/>
  <c r="AC35" i="267"/>
  <c r="BM5" i="267" s="1"/>
  <c r="BD5" i="267"/>
  <c r="AE35" i="267"/>
  <c r="BO5" i="267" s="1"/>
  <c r="AG35" i="267"/>
  <c r="BP5" i="267" s="1"/>
  <c r="BW5" i="267"/>
  <c r="BX5" i="267"/>
  <c r="BY5" i="267"/>
  <c r="BZ5" i="267"/>
  <c r="Y33" i="267"/>
  <c r="Y36" i="267"/>
  <c r="BS5" i="267" s="1"/>
  <c r="AX5" i="267"/>
  <c r="AQ34" i="267"/>
  <c r="AS34" i="267"/>
  <c r="AS35" i="267" s="1"/>
  <c r="Y35" i="267"/>
  <c r="BJ5" i="267" s="1"/>
  <c r="BM5" i="266"/>
  <c r="Z35" i="266"/>
  <c r="BK5" i="266" s="1"/>
  <c r="BC5" i="266"/>
  <c r="AD35" i="266"/>
  <c r="BN5" i="266" s="1"/>
  <c r="AG35" i="266"/>
  <c r="BP5" i="266" s="1"/>
  <c r="BW5" i="266"/>
  <c r="BH5" i="266"/>
  <c r="BX5" i="266"/>
  <c r="AI35" i="266"/>
  <c r="BR5" i="266" s="1"/>
  <c r="BY5" i="266"/>
  <c r="BZ5" i="266"/>
  <c r="Y33" i="266"/>
  <c r="AC33" i="266"/>
  <c r="Y36" i="266"/>
  <c r="BS5" i="266" s="1"/>
  <c r="AX5" i="266"/>
  <c r="AQ34" i="266"/>
  <c r="AA35" i="266" s="1"/>
  <c r="BL5" i="266" s="1"/>
  <c r="AS34" i="266"/>
  <c r="Y35" i="266"/>
  <c r="BJ5" i="266" s="1"/>
  <c r="BB5" i="265"/>
  <c r="BG5" i="265"/>
  <c r="BW5" i="265"/>
  <c r="BH5" i="265"/>
  <c r="BX5" i="265"/>
  <c r="AI35" i="265"/>
  <c r="BR5" i="265" s="1"/>
  <c r="BY5" i="265"/>
  <c r="AQ35" i="265"/>
  <c r="BZ5" i="265"/>
  <c r="Y33" i="265"/>
  <c r="AC33" i="265"/>
  <c r="Y36" i="265"/>
  <c r="BS5" i="265" s="1"/>
  <c r="AG33" i="265"/>
  <c r="AX5" i="265"/>
  <c r="AQ34" i="265"/>
  <c r="AS34" i="265"/>
  <c r="Y35" i="265"/>
  <c r="BJ5" i="265" s="1"/>
  <c r="AC35" i="264"/>
  <c r="BM5" i="264" s="1"/>
  <c r="AG35" i="264"/>
  <c r="BP5" i="264" s="1"/>
  <c r="BW5" i="264"/>
  <c r="BX5" i="264"/>
  <c r="BY5" i="264"/>
  <c r="BZ5" i="264"/>
  <c r="Y33" i="264"/>
  <c r="AC33" i="264"/>
  <c r="Y36" i="264"/>
  <c r="BS5" i="264" s="1"/>
  <c r="AG33" i="264"/>
  <c r="AX5" i="264"/>
  <c r="AQ34" i="264"/>
  <c r="AS34" i="264"/>
  <c r="AS35" i="264" s="1"/>
  <c r="Y35" i="264"/>
  <c r="BJ5" i="264" s="1"/>
  <c r="AC35" i="263"/>
  <c r="BM5" i="263" s="1"/>
  <c r="AG35" i="263"/>
  <c r="BP5" i="263" s="1"/>
  <c r="BW5" i="263"/>
  <c r="BX5" i="263"/>
  <c r="BY5" i="263"/>
  <c r="AQ35" i="263"/>
  <c r="BZ5" i="263"/>
  <c r="Y33" i="263"/>
  <c r="AC33" i="263"/>
  <c r="Y36" i="263"/>
  <c r="BS5" i="263" s="1"/>
  <c r="AG33" i="263"/>
  <c r="AX5" i="263"/>
  <c r="AQ34" i="263"/>
  <c r="AS34" i="263"/>
  <c r="AS35" i="263" s="1"/>
  <c r="Y35" i="263"/>
  <c r="BJ5" i="263" s="1"/>
  <c r="AC35" i="262"/>
  <c r="BM5" i="262" s="1"/>
  <c r="BW5" i="262"/>
  <c r="BX5" i="262"/>
  <c r="BY5" i="262"/>
  <c r="AQ35" i="262"/>
  <c r="BZ5" i="262"/>
  <c r="Y33" i="262"/>
  <c r="AC33" i="262"/>
  <c r="Y36" i="262"/>
  <c r="BS5" i="262" s="1"/>
  <c r="AX5" i="262"/>
  <c r="AQ34" i="262"/>
  <c r="AS34" i="262"/>
  <c r="AS35" i="262" s="1"/>
  <c r="Y35" i="262"/>
  <c r="BJ5" i="262" s="1"/>
  <c r="AC35" i="261"/>
  <c r="BM5" i="261" s="1"/>
  <c r="BW5" i="261"/>
  <c r="BH5" i="261"/>
  <c r="BX5" i="261"/>
  <c r="AI35" i="261"/>
  <c r="BR5" i="261" s="1"/>
  <c r="BY5" i="261"/>
  <c r="BZ5" i="261"/>
  <c r="Y33" i="261"/>
  <c r="Y36" i="261"/>
  <c r="BS5" i="261" s="1"/>
  <c r="AG33" i="261"/>
  <c r="AX5" i="261"/>
  <c r="AQ34" i="261"/>
  <c r="AS34" i="261"/>
  <c r="AS35" i="261" s="1"/>
  <c r="Y35" i="261"/>
  <c r="BJ5" i="261" s="1"/>
  <c r="AR35" i="260"/>
  <c r="AC35" i="260"/>
  <c r="BM5" i="260" s="1"/>
  <c r="AG35" i="260"/>
  <c r="BP5" i="260" s="1"/>
  <c r="BW5" i="260"/>
  <c r="BH5" i="260"/>
  <c r="BX5" i="260"/>
  <c r="AI35" i="260"/>
  <c r="BR5" i="260" s="1"/>
  <c r="BY5" i="260"/>
  <c r="AQ35" i="260"/>
  <c r="BZ5" i="260"/>
  <c r="Y33" i="260"/>
  <c r="AC33" i="260"/>
  <c r="Y36" i="260"/>
  <c r="BS5" i="260" s="1"/>
  <c r="AX5" i="260"/>
  <c r="AQ34" i="260"/>
  <c r="AS34" i="260"/>
  <c r="AS35" i="260" s="1"/>
  <c r="Y35" i="260"/>
  <c r="BJ5" i="260" s="1"/>
  <c r="AC35" i="259"/>
  <c r="BM5" i="259" s="1"/>
  <c r="BW5" i="259"/>
  <c r="BX5" i="259"/>
  <c r="BY5" i="259"/>
  <c r="BZ5" i="259"/>
  <c r="Y33" i="259"/>
  <c r="AC33" i="259"/>
  <c r="Y36" i="259"/>
  <c r="BS5" i="259" s="1"/>
  <c r="AX5" i="259"/>
  <c r="AQ34" i="259"/>
  <c r="AS34" i="259"/>
  <c r="AS35" i="259" s="1"/>
  <c r="Y35" i="259"/>
  <c r="BJ5" i="259" s="1"/>
  <c r="BC5" i="258"/>
  <c r="AD35" i="258"/>
  <c r="BN5" i="258" s="1"/>
  <c r="BW5" i="258"/>
  <c r="BX5" i="258"/>
  <c r="BY5" i="258"/>
  <c r="AQ35" i="258"/>
  <c r="BZ5" i="258"/>
  <c r="Y33" i="258"/>
  <c r="AC33" i="258"/>
  <c r="Y36" i="258"/>
  <c r="BS5" i="258" s="1"/>
  <c r="AX5" i="258"/>
  <c r="AQ34" i="258"/>
  <c r="AS34" i="258"/>
  <c r="AS35" i="258" s="1"/>
  <c r="Y35" i="258"/>
  <c r="BJ5" i="258" s="1"/>
  <c r="AC35" i="257"/>
  <c r="BM5" i="257" s="1"/>
  <c r="AG35" i="257"/>
  <c r="BP5" i="257" s="1"/>
  <c r="BW5" i="257"/>
  <c r="BX5" i="257"/>
  <c r="BY5" i="257"/>
  <c r="AQ35" i="257"/>
  <c r="BZ5" i="257"/>
  <c r="Y33" i="257"/>
  <c r="AC33" i="257"/>
  <c r="Y36" i="257"/>
  <c r="BS5" i="257" s="1"/>
  <c r="AG33" i="257"/>
  <c r="AX5" i="257"/>
  <c r="AQ34" i="257"/>
  <c r="AS34" i="257"/>
  <c r="AS35" i="257" s="1"/>
  <c r="Y35" i="257"/>
  <c r="BJ5" i="257" s="1"/>
  <c r="AC35" i="256"/>
  <c r="BM5" i="256" s="1"/>
  <c r="AG35" i="256"/>
  <c r="BP5" i="256" s="1"/>
  <c r="BW5" i="256"/>
  <c r="BX5" i="256"/>
  <c r="BY5" i="256"/>
  <c r="BZ5" i="256"/>
  <c r="Y33" i="256"/>
  <c r="AC33" i="256"/>
  <c r="Y36" i="256"/>
  <c r="BS5" i="256" s="1"/>
  <c r="AG33" i="256"/>
  <c r="AX5" i="256"/>
  <c r="AQ34" i="256"/>
  <c r="AS34" i="256"/>
  <c r="AS35" i="256" s="1"/>
  <c r="Y35" i="256"/>
  <c r="BJ5" i="256" s="1"/>
  <c r="BC5" i="255"/>
  <c r="AD35" i="255"/>
  <c r="BN5" i="255" s="1"/>
  <c r="AG35" i="255"/>
  <c r="BP5" i="255" s="1"/>
  <c r="BW5" i="255"/>
  <c r="BH5" i="255"/>
  <c r="BX5" i="255"/>
  <c r="BY5" i="255"/>
  <c r="AQ35" i="255"/>
  <c r="BZ5" i="255"/>
  <c r="Y33" i="255"/>
  <c r="AC33" i="255"/>
  <c r="Y36" i="255"/>
  <c r="BS5" i="255" s="1"/>
  <c r="AX5" i="255"/>
  <c r="AQ34" i="255"/>
  <c r="AS34" i="255"/>
  <c r="AS35" i="255" s="1"/>
  <c r="Y35" i="255"/>
  <c r="BJ5" i="255" s="1"/>
  <c r="AC35" i="254"/>
  <c r="BM5" i="254" s="1"/>
  <c r="BW5" i="254"/>
  <c r="BX5" i="254"/>
  <c r="BY5" i="254"/>
  <c r="BZ5" i="254"/>
  <c r="Y33" i="254"/>
  <c r="AC33" i="254"/>
  <c r="Y36" i="254"/>
  <c r="BS5" i="254" s="1"/>
  <c r="AX5" i="254"/>
  <c r="AQ34" i="254"/>
  <c r="AA35" i="254" s="1"/>
  <c r="BL5" i="254" s="1"/>
  <c r="AS34" i="254"/>
  <c r="AS35" i="254" s="1"/>
  <c r="Y35" i="254"/>
  <c r="BJ5" i="254" s="1"/>
  <c r="AC35" i="253"/>
  <c r="BM5" i="253" s="1"/>
  <c r="AG35" i="253"/>
  <c r="BP5" i="253" s="1"/>
  <c r="BW5" i="253"/>
  <c r="BX5" i="253"/>
  <c r="BY5" i="253"/>
  <c r="BZ5" i="253"/>
  <c r="Y33" i="253"/>
  <c r="AC33" i="253"/>
  <c r="Y36" i="253"/>
  <c r="BS5" i="253" s="1"/>
  <c r="AG33" i="253"/>
  <c r="AX5" i="253"/>
  <c r="AQ34" i="253"/>
  <c r="AS34" i="253"/>
  <c r="AS35" i="253" s="1"/>
  <c r="Y35" i="253"/>
  <c r="BJ5" i="253" s="1"/>
  <c r="AC35" i="252"/>
  <c r="BM5" i="252" s="1"/>
  <c r="BW5" i="252"/>
  <c r="BX5" i="252"/>
  <c r="BY5" i="252"/>
  <c r="AQ35" i="252"/>
  <c r="BZ5" i="252"/>
  <c r="Y33" i="252"/>
  <c r="AC33" i="252"/>
  <c r="Y36" i="252"/>
  <c r="BS5" i="252" s="1"/>
  <c r="AX5" i="252"/>
  <c r="AQ34" i="252"/>
  <c r="AS34" i="252"/>
  <c r="AS35" i="252" s="1"/>
  <c r="Y35" i="252"/>
  <c r="BJ5" i="252" s="1"/>
  <c r="AC35" i="251"/>
  <c r="BM5" i="251" s="1"/>
  <c r="AG35" i="251"/>
  <c r="BP5" i="251" s="1"/>
  <c r="BW5" i="251"/>
  <c r="BH5" i="251"/>
  <c r="BX5" i="251"/>
  <c r="BY5" i="251"/>
  <c r="BZ5" i="251"/>
  <c r="Y33" i="251"/>
  <c r="AC33" i="251"/>
  <c r="Y36" i="251"/>
  <c r="BS5" i="251" s="1"/>
  <c r="AX5" i="251"/>
  <c r="AQ34" i="251"/>
  <c r="AS34" i="251"/>
  <c r="AS35" i="251" s="1"/>
  <c r="Y35" i="251"/>
  <c r="BJ5" i="251" s="1"/>
  <c r="AR35" i="250"/>
  <c r="AC35" i="250"/>
  <c r="BM5" i="250" s="1"/>
  <c r="AG35" i="250"/>
  <c r="BP5" i="250" s="1"/>
  <c r="BW5" i="250"/>
  <c r="BX5" i="250"/>
  <c r="BY5" i="250"/>
  <c r="BZ5" i="250"/>
  <c r="Y33" i="250"/>
  <c r="AC33" i="250"/>
  <c r="Y36" i="250"/>
  <c r="BS5" i="250" s="1"/>
  <c r="AG33" i="250"/>
  <c r="AX5" i="250"/>
  <c r="AQ34" i="250"/>
  <c r="AS34" i="250"/>
  <c r="AS35" i="250" s="1"/>
  <c r="Y35" i="250"/>
  <c r="BJ5" i="250" s="1"/>
  <c r="AR35" i="249"/>
  <c r="AC35" i="249"/>
  <c r="BM5" i="249" s="1"/>
  <c r="BW5" i="249"/>
  <c r="BX5" i="249"/>
  <c r="BY5" i="249"/>
  <c r="BZ5" i="249"/>
  <c r="Y33" i="249"/>
  <c r="AC33" i="249"/>
  <c r="Y36" i="249"/>
  <c r="BS5" i="249" s="1"/>
  <c r="AX5" i="249"/>
  <c r="AQ34" i="249"/>
  <c r="AA35" i="249" s="1"/>
  <c r="BL5" i="249" s="1"/>
  <c r="AS34" i="249"/>
  <c r="AS35" i="249" s="1"/>
  <c r="Y35" i="249"/>
  <c r="BJ5" i="249" s="1"/>
  <c r="BC5" i="248"/>
  <c r="AD35" i="248"/>
  <c r="BN5" i="248" s="1"/>
  <c r="BW5" i="248"/>
  <c r="BX5" i="248"/>
  <c r="BY5" i="248"/>
  <c r="AQ35" i="248"/>
  <c r="BZ5" i="248"/>
  <c r="Y33" i="248"/>
  <c r="AC33" i="248"/>
  <c r="Y36" i="248"/>
  <c r="BS5" i="248" s="1"/>
  <c r="AX5" i="248"/>
  <c r="AQ34" i="248"/>
  <c r="AS34" i="248"/>
  <c r="AS35" i="248" s="1"/>
  <c r="Y35" i="248"/>
  <c r="BJ5" i="248" s="1"/>
  <c r="AR35" i="247"/>
  <c r="AC35" i="247"/>
  <c r="BM5" i="247" s="1"/>
  <c r="AG35" i="247"/>
  <c r="BP5" i="247" s="1"/>
  <c r="BW5" i="247"/>
  <c r="BX5" i="247"/>
  <c r="BY5" i="247"/>
  <c r="AQ35" i="247"/>
  <c r="BZ5" i="247"/>
  <c r="Y33" i="247"/>
  <c r="AC33" i="247"/>
  <c r="Y36" i="247"/>
  <c r="BS5" i="247" s="1"/>
  <c r="AG33" i="247"/>
  <c r="AX5" i="247"/>
  <c r="AQ34" i="247"/>
  <c r="AS34" i="247"/>
  <c r="AS35" i="247" s="1"/>
  <c r="Y35" i="247"/>
  <c r="BJ5" i="247" s="1"/>
  <c r="AR35" i="246"/>
  <c r="BB5" i="246"/>
  <c r="AC35" i="246"/>
  <c r="BW5" i="246"/>
  <c r="BH5" i="246"/>
  <c r="BX5" i="246"/>
  <c r="AI35" i="246"/>
  <c r="BR5" i="246" s="1"/>
  <c r="BY5" i="246"/>
  <c r="BZ5" i="246"/>
  <c r="Y33" i="246"/>
  <c r="AC33" i="246"/>
  <c r="Y36" i="246"/>
  <c r="BS5" i="246" s="1"/>
  <c r="AG33" i="246"/>
  <c r="AS34" i="246"/>
  <c r="Y35" i="246"/>
  <c r="BJ5" i="246" s="1"/>
  <c r="BM5" i="245"/>
  <c r="AQ35" i="245"/>
  <c r="BC5" i="245"/>
  <c r="AD35" i="245"/>
  <c r="BN5" i="245" s="1"/>
  <c r="BW5" i="245"/>
  <c r="BH5" i="245"/>
  <c r="BX5" i="245"/>
  <c r="AI35" i="245"/>
  <c r="BR5" i="245" s="1"/>
  <c r="BY5" i="245"/>
  <c r="BZ5" i="245"/>
  <c r="Y33" i="245"/>
  <c r="Y36" i="245"/>
  <c r="BS5" i="245" s="1"/>
  <c r="AG33" i="245"/>
  <c r="AX5" i="245"/>
  <c r="AQ34" i="245"/>
  <c r="AS34" i="245"/>
  <c r="Y35" i="245"/>
  <c r="BJ5" i="245" s="1"/>
  <c r="BB5" i="244"/>
  <c r="AC35" i="244"/>
  <c r="BM5" i="244" s="1"/>
  <c r="BW5" i="244"/>
  <c r="BX5" i="244"/>
  <c r="BY5" i="244"/>
  <c r="AQ35" i="244"/>
  <c r="BZ5" i="244"/>
  <c r="Y33" i="244"/>
  <c r="AC33" i="244"/>
  <c r="Y36" i="244"/>
  <c r="BS5" i="244" s="1"/>
  <c r="AG33" i="244"/>
  <c r="AX5" i="244"/>
  <c r="AQ34" i="244"/>
  <c r="AS34" i="244"/>
  <c r="Y35" i="244"/>
  <c r="BJ5" i="244" s="1"/>
  <c r="BE5" i="243"/>
  <c r="BW5" i="243"/>
  <c r="Z35" i="243"/>
  <c r="BK5" i="243" s="1"/>
  <c r="BH5" i="243"/>
  <c r="BX5" i="243"/>
  <c r="AQ35" i="243"/>
  <c r="AQ36" i="243" s="1"/>
  <c r="BZ5" i="243"/>
  <c r="Y33" i="243"/>
  <c r="BY5" i="243"/>
  <c r="Y36" i="243"/>
  <c r="BS5" i="243" s="1"/>
  <c r="AZ5" i="243"/>
  <c r="AX5" i="243"/>
  <c r="AQ34" i="243"/>
  <c r="AA35" i="243" s="1"/>
  <c r="BL5" i="243" s="1"/>
  <c r="Y35" i="243"/>
  <c r="BJ5" i="243" s="1"/>
  <c r="BD5" i="242"/>
  <c r="AE35" i="242"/>
  <c r="BO5" i="242" s="1"/>
  <c r="AG35" i="242"/>
  <c r="BP5" i="242" s="1"/>
  <c r="BW5" i="242"/>
  <c r="BH5" i="242"/>
  <c r="BX5" i="242"/>
  <c r="AI35" i="242"/>
  <c r="BR5" i="242" s="1"/>
  <c r="BY5" i="242"/>
  <c r="BZ5" i="242"/>
  <c r="Y33" i="242"/>
  <c r="AC33" i="242"/>
  <c r="Y36" i="242"/>
  <c r="BS5" i="242" s="1"/>
  <c r="AX5" i="242"/>
  <c r="AQ34" i="242"/>
  <c r="AS34" i="242"/>
  <c r="Y35" i="242"/>
  <c r="BJ5" i="242" s="1"/>
  <c r="AC35" i="241"/>
  <c r="BM5" i="241" s="1"/>
  <c r="AG35" i="241"/>
  <c r="BP5" i="241" s="1"/>
  <c r="BW5" i="241"/>
  <c r="BX5" i="241"/>
  <c r="BY5" i="241"/>
  <c r="BZ5" i="241"/>
  <c r="Y33" i="241"/>
  <c r="AC33" i="241"/>
  <c r="Y36" i="241"/>
  <c r="BS5" i="241" s="1"/>
  <c r="AG33" i="241"/>
  <c r="AX5" i="241"/>
  <c r="AQ34" i="241"/>
  <c r="AS34" i="241"/>
  <c r="AS35" i="241" s="1"/>
  <c r="Y35" i="241"/>
  <c r="BJ5" i="241" s="1"/>
  <c r="BC5" i="240"/>
  <c r="AD35" i="240"/>
  <c r="BN5" i="240" s="1"/>
  <c r="BW5" i="240"/>
  <c r="BX5" i="240"/>
  <c r="AI35" i="240"/>
  <c r="BR5" i="240" s="1"/>
  <c r="BY5" i="240"/>
  <c r="AQ35" i="240"/>
  <c r="BZ5" i="240"/>
  <c r="Y33" i="240"/>
  <c r="AC33" i="240"/>
  <c r="Y36" i="240"/>
  <c r="BS5" i="240" s="1"/>
  <c r="AX5" i="240"/>
  <c r="AQ34" i="240"/>
  <c r="AS34" i="240"/>
  <c r="AS35" i="240" s="1"/>
  <c r="Y35" i="240"/>
  <c r="BJ5" i="240" s="1"/>
  <c r="BC5" i="239"/>
  <c r="AD35" i="239"/>
  <c r="BN5" i="239" s="1"/>
  <c r="BW5" i="239"/>
  <c r="BH5" i="239"/>
  <c r="BX5" i="239"/>
  <c r="AI35" i="239"/>
  <c r="BR5" i="239" s="1"/>
  <c r="BY5" i="239"/>
  <c r="AQ35" i="239"/>
  <c r="BZ5" i="239"/>
  <c r="Y33" i="239"/>
  <c r="AC33" i="239"/>
  <c r="Y36" i="239"/>
  <c r="BS5" i="239" s="1"/>
  <c r="AG33" i="239"/>
  <c r="AX5" i="239"/>
  <c r="AQ34" i="239"/>
  <c r="AS34" i="239"/>
  <c r="Y35" i="239"/>
  <c r="BJ5" i="239" s="1"/>
  <c r="BC5" i="238"/>
  <c r="AD35" i="238"/>
  <c r="BN5" i="238" s="1"/>
  <c r="AG35" i="238"/>
  <c r="BP5" i="238" s="1"/>
  <c r="BW5" i="238"/>
  <c r="BH5" i="238"/>
  <c r="BX5" i="238"/>
  <c r="AI35" i="238"/>
  <c r="BR5" i="238" s="1"/>
  <c r="BY5" i="238"/>
  <c r="BZ5" i="238"/>
  <c r="Y33" i="238"/>
  <c r="AC33" i="238"/>
  <c r="Y36" i="238"/>
  <c r="BS5" i="238" s="1"/>
  <c r="AX5" i="238"/>
  <c r="AQ34" i="238"/>
  <c r="AS34" i="238"/>
  <c r="Y35" i="238"/>
  <c r="BJ5" i="238" s="1"/>
  <c r="BC5" i="237"/>
  <c r="AC35" i="237"/>
  <c r="BM5" i="237" s="1"/>
  <c r="AD35" i="237"/>
  <c r="BN5" i="237" s="1"/>
  <c r="BG5" i="237"/>
  <c r="BW5" i="237"/>
  <c r="BX5" i="237"/>
  <c r="BY5" i="237"/>
  <c r="BZ5" i="237"/>
  <c r="Y33" i="237"/>
  <c r="Y36" i="237"/>
  <c r="BS5" i="237" s="1"/>
  <c r="AX5" i="237"/>
  <c r="AQ34" i="237"/>
  <c r="AS34" i="237"/>
  <c r="AS35" i="237" s="1"/>
  <c r="Y35" i="237"/>
  <c r="BJ5" i="237" s="1"/>
  <c r="AC35" i="236"/>
  <c r="BM5" i="236" s="1"/>
  <c r="BD5" i="236"/>
  <c r="Z35" i="236"/>
  <c r="BK5" i="236" s="1"/>
  <c r="BW5" i="236"/>
  <c r="BX5" i="236"/>
  <c r="BY5" i="236"/>
  <c r="AQ35" i="236"/>
  <c r="BZ5" i="236"/>
  <c r="Y33" i="236"/>
  <c r="AZ5" i="236"/>
  <c r="AC33" i="236"/>
  <c r="Y36" i="236"/>
  <c r="BS5" i="236" s="1"/>
  <c r="AX5" i="236"/>
  <c r="AQ34" i="236"/>
  <c r="Y35" i="236"/>
  <c r="BJ5" i="236" s="1"/>
  <c r="AY5" i="235"/>
  <c r="AZ5" i="235"/>
  <c r="AC35" i="235"/>
  <c r="BM5" i="235" s="1"/>
  <c r="AG35" i="235"/>
  <c r="BP5" i="235" s="1"/>
  <c r="Z35" i="235"/>
  <c r="BK5" i="235" s="1"/>
  <c r="BW5" i="235"/>
  <c r="BX5" i="235"/>
  <c r="BY5" i="235"/>
  <c r="BZ5" i="235"/>
  <c r="Y33" i="235"/>
  <c r="AC33" i="235"/>
  <c r="Y36" i="235"/>
  <c r="BS5" i="235" s="1"/>
  <c r="AG33" i="235"/>
  <c r="AX5" i="235"/>
  <c r="AQ34" i="235"/>
  <c r="AA35" i="235" s="1"/>
  <c r="BL5" i="235" s="1"/>
  <c r="Y35" i="235"/>
  <c r="BJ5" i="235" s="1"/>
  <c r="AC35" i="234"/>
  <c r="BM5" i="234" s="1"/>
  <c r="AZ5" i="234"/>
  <c r="AG35" i="234"/>
  <c r="BP5" i="234" s="1"/>
  <c r="BW5" i="234"/>
  <c r="BX5" i="234"/>
  <c r="Z35" i="234"/>
  <c r="BK5" i="234" s="1"/>
  <c r="BY5" i="234"/>
  <c r="BZ5" i="234"/>
  <c r="AR35" i="234"/>
  <c r="Y33" i="234"/>
  <c r="AC33" i="234"/>
  <c r="Y36" i="234"/>
  <c r="BS5" i="234" s="1"/>
  <c r="AG33" i="234"/>
  <c r="AX5" i="234"/>
  <c r="AQ34" i="234"/>
  <c r="AA35" i="234" s="1"/>
  <c r="BL5" i="234" s="1"/>
  <c r="Y35" i="234"/>
  <c r="BJ5" i="234" s="1"/>
  <c r="AC35" i="233"/>
  <c r="BM5" i="233" s="1"/>
  <c r="AG35" i="233"/>
  <c r="BP5" i="233" s="1"/>
  <c r="Z35" i="233"/>
  <c r="BK5" i="233" s="1"/>
  <c r="BG5" i="233"/>
  <c r="BW5" i="233"/>
  <c r="BY5" i="233"/>
  <c r="BZ5" i="233"/>
  <c r="AR35" i="233"/>
  <c r="Y33" i="233"/>
  <c r="AY5" i="233"/>
  <c r="AZ5" i="233"/>
  <c r="AC33" i="233"/>
  <c r="Y36" i="233"/>
  <c r="BS5" i="233" s="1"/>
  <c r="AG33" i="233"/>
  <c r="AX5" i="233"/>
  <c r="AQ34" i="233"/>
  <c r="AA35" i="233" s="1"/>
  <c r="BL5" i="233" s="1"/>
  <c r="Y35" i="233"/>
  <c r="BJ5" i="233" s="1"/>
  <c r="AY5" i="232"/>
  <c r="AC35" i="232"/>
  <c r="BM5" i="232" s="1"/>
  <c r="BW5" i="232"/>
  <c r="Z35" i="232"/>
  <c r="BK5" i="232" s="1"/>
  <c r="BX5" i="232"/>
  <c r="BY5" i="232"/>
  <c r="AQ35" i="232"/>
  <c r="AQ36" i="232" s="1"/>
  <c r="BZ5" i="232"/>
  <c r="Y33" i="232"/>
  <c r="AC33" i="232"/>
  <c r="Y36" i="232"/>
  <c r="BS5" i="232" s="1"/>
  <c r="AG33" i="232"/>
  <c r="AZ5" i="232"/>
  <c r="AX5" i="232"/>
  <c r="AQ34" i="232"/>
  <c r="AA35" i="232" s="1"/>
  <c r="BL5" i="232" s="1"/>
  <c r="Y35" i="232"/>
  <c r="BJ5" i="232" s="1"/>
  <c r="BC5" i="231"/>
  <c r="AC35" i="231"/>
  <c r="BM5" i="231" s="1"/>
  <c r="AD35" i="231"/>
  <c r="BN5" i="231" s="1"/>
  <c r="AZ5" i="231"/>
  <c r="AG35" i="231"/>
  <c r="BP5" i="231" s="1"/>
  <c r="BW5" i="231"/>
  <c r="BX5" i="231"/>
  <c r="BY5" i="231"/>
  <c r="BZ5" i="231"/>
  <c r="AR35" i="231"/>
  <c r="Y33" i="231"/>
  <c r="Z35" i="231"/>
  <c r="BK5" i="231" s="1"/>
  <c r="Y36" i="231"/>
  <c r="BS5" i="231" s="1"/>
  <c r="AX5" i="231"/>
  <c r="AQ34" i="231"/>
  <c r="AA35" i="231" s="1"/>
  <c r="BL5" i="231" s="1"/>
  <c r="Y35" i="231"/>
  <c r="BJ5" i="231" s="1"/>
  <c r="AC35" i="230"/>
  <c r="BM5" i="230" s="1"/>
  <c r="Z35" i="230"/>
  <c r="BK5" i="230" s="1"/>
  <c r="BW5" i="230"/>
  <c r="BX5" i="230"/>
  <c r="AY5" i="230"/>
  <c r="BY5" i="230"/>
  <c r="AQ35" i="230"/>
  <c r="BZ5" i="230"/>
  <c r="Y33" i="230"/>
  <c r="AC33" i="230"/>
  <c r="Y36" i="230"/>
  <c r="BS5" i="230" s="1"/>
  <c r="AZ5" i="230"/>
  <c r="AX5" i="230"/>
  <c r="AQ34" i="230"/>
  <c r="AA35" i="230" s="1"/>
  <c r="BL5" i="230" s="1"/>
  <c r="Y35" i="230"/>
  <c r="BJ5" i="230" s="1"/>
  <c r="Z35" i="229"/>
  <c r="BK5" i="229" s="1"/>
  <c r="BD5" i="229"/>
  <c r="Y36" i="229"/>
  <c r="BS5" i="229" s="1"/>
  <c r="AX5" i="229"/>
  <c r="AQ34" i="229"/>
  <c r="BF5" i="229"/>
  <c r="Y33" i="229"/>
  <c r="AY5" i="229"/>
  <c r="AS34" i="229"/>
  <c r="AS35" i="229" s="1"/>
  <c r="BX5" i="229"/>
  <c r="Y37" i="229"/>
  <c r="BV5" i="229" s="1"/>
  <c r="BW5" i="229"/>
  <c r="BY5" i="229"/>
  <c r="AQ35" i="229"/>
  <c r="AQ36" i="229" s="1"/>
  <c r="Y35" i="229"/>
  <c r="BJ5" i="229" s="1"/>
  <c r="BC5" i="228"/>
  <c r="AC35" i="228"/>
  <c r="BM5" i="228" s="1"/>
  <c r="AY5" i="228"/>
  <c r="AZ5" i="228"/>
  <c r="AG35" i="228"/>
  <c r="BP5" i="228" s="1"/>
  <c r="BW5" i="228"/>
  <c r="BH5" i="228"/>
  <c r="BX5" i="228"/>
  <c r="Z35" i="228"/>
  <c r="BK5" i="228" s="1"/>
  <c r="BY5" i="228"/>
  <c r="BZ5" i="228"/>
  <c r="Y33" i="228"/>
  <c r="Y36" i="228"/>
  <c r="BS5" i="228" s="1"/>
  <c r="AG33" i="228"/>
  <c r="AX5" i="228"/>
  <c r="AQ34" i="228"/>
  <c r="AA35" i="228" s="1"/>
  <c r="BL5" i="228" s="1"/>
  <c r="Y35" i="228"/>
  <c r="BJ5" i="228" s="1"/>
  <c r="BC5" i="227"/>
  <c r="AY5" i="227"/>
  <c r="AZ5" i="227"/>
  <c r="AD35" i="227"/>
  <c r="BN5" i="227" s="1"/>
  <c r="BW5" i="227"/>
  <c r="BH5" i="227"/>
  <c r="BX5" i="227"/>
  <c r="AI35" i="227"/>
  <c r="BR5" i="227" s="1"/>
  <c r="BY5" i="227"/>
  <c r="AQ35" i="227"/>
  <c r="BZ5" i="227"/>
  <c r="Y33" i="227"/>
  <c r="Y36" i="227"/>
  <c r="BS5" i="227" s="1"/>
  <c r="AX5" i="227"/>
  <c r="AQ34" i="227"/>
  <c r="AA35" i="227" s="1"/>
  <c r="BL5" i="227" s="1"/>
  <c r="Y35" i="227"/>
  <c r="BJ5" i="227" s="1"/>
  <c r="Z35" i="226"/>
  <c r="BK5" i="226" s="1"/>
  <c r="AG35" i="226"/>
  <c r="BP5" i="226" s="1"/>
  <c r="AY5" i="226"/>
  <c r="AZ5" i="226"/>
  <c r="BW5" i="226"/>
  <c r="BX5" i="226"/>
  <c r="BY5" i="226"/>
  <c r="BZ5" i="226"/>
  <c r="Y33" i="226"/>
  <c r="Y36" i="226"/>
  <c r="BS5" i="226" s="1"/>
  <c r="AG33" i="226"/>
  <c r="AC36" i="226"/>
  <c r="BT5" i="226" s="1"/>
  <c r="AX5" i="226"/>
  <c r="AQ34" i="226"/>
  <c r="AA35" i="226" s="1"/>
  <c r="BL5" i="226" s="1"/>
  <c r="Y35" i="226"/>
  <c r="BJ5" i="226" s="1"/>
  <c r="AC35" i="225"/>
  <c r="BM5" i="225" s="1"/>
  <c r="BD5" i="225"/>
  <c r="Y33" i="225"/>
  <c r="AY5" i="225"/>
  <c r="AZ5" i="225"/>
  <c r="Z35" i="225"/>
  <c r="BK5" i="225" s="1"/>
  <c r="BG5" i="225"/>
  <c r="BW5" i="225"/>
  <c r="BY5" i="225"/>
  <c r="AX5" i="225"/>
  <c r="AQ34" i="225"/>
  <c r="AA35" i="225" s="1"/>
  <c r="BL5" i="225" s="1"/>
  <c r="BX5" i="225"/>
  <c r="BZ5" i="225"/>
  <c r="Y36" i="225"/>
  <c r="BS5" i="225" s="1"/>
  <c r="Y35" i="225"/>
  <c r="BJ5" i="225" s="1"/>
  <c r="AS35" i="244" l="1"/>
  <c r="AQ36" i="244" s="1"/>
  <c r="AQ35" i="251"/>
  <c r="AQ36" i="236"/>
  <c r="AA35" i="238"/>
  <c r="BL5" i="238" s="1"/>
  <c r="AQ35" i="241"/>
  <c r="AA35" i="252"/>
  <c r="BL5" i="252" s="1"/>
  <c r="AA35" i="262"/>
  <c r="BL5" i="262" s="1"/>
  <c r="AQ35" i="273"/>
  <c r="AS35" i="230"/>
  <c r="AQ35" i="233"/>
  <c r="AQ35" i="234"/>
  <c r="AA35" i="236"/>
  <c r="BL5" i="236" s="1"/>
  <c r="AA35" i="239"/>
  <c r="BL5" i="239" s="1"/>
  <c r="AQ35" i="254"/>
  <c r="AS35" i="235"/>
  <c r="AR35" i="261"/>
  <c r="AR35" i="227"/>
  <c r="AQ35" i="228"/>
  <c r="AQ35" i="249"/>
  <c r="AQ36" i="249" s="1"/>
  <c r="AQ35" i="259"/>
  <c r="AS35" i="265"/>
  <c r="AA35" i="273"/>
  <c r="BL5" i="273" s="1"/>
  <c r="AS35" i="225"/>
  <c r="AQ35" i="235"/>
  <c r="AQ36" i="235" s="1"/>
  <c r="AQ35" i="256"/>
  <c r="AQ36" i="256" s="1"/>
  <c r="AQ35" i="226"/>
  <c r="AQ36" i="226" s="1"/>
  <c r="AQ35" i="231"/>
  <c r="AQ35" i="264"/>
  <c r="AQ35" i="267"/>
  <c r="AS35" i="271"/>
  <c r="AQ35" i="272"/>
  <c r="AQ36" i="272" s="1"/>
  <c r="AR35" i="230"/>
  <c r="AQ36" i="230" s="1"/>
  <c r="AS35" i="228"/>
  <c r="AQ36" i="263"/>
  <c r="AA35" i="263"/>
  <c r="BL5" i="263" s="1"/>
  <c r="AA35" i="272"/>
  <c r="BL5" i="272" s="1"/>
  <c r="AQ35" i="237"/>
  <c r="AQ35" i="238"/>
  <c r="AQ35" i="242"/>
  <c r="AA35" i="245"/>
  <c r="BL5" i="245" s="1"/>
  <c r="AS35" i="246"/>
  <c r="AA35" i="258"/>
  <c r="BL5" i="258" s="1"/>
  <c r="AQ36" i="262"/>
  <c r="AS35" i="242"/>
  <c r="AS35" i="234"/>
  <c r="AQ36" i="273"/>
  <c r="AQ35" i="271"/>
  <c r="AA35" i="271"/>
  <c r="BL5" i="271" s="1"/>
  <c r="AQ35" i="270"/>
  <c r="AS35" i="270"/>
  <c r="AR35" i="270"/>
  <c r="AA35" i="269"/>
  <c r="BL5" i="269" s="1"/>
  <c r="AQ35" i="269"/>
  <c r="AQ36" i="269" s="1"/>
  <c r="AA35" i="268"/>
  <c r="BL5" i="268" s="1"/>
  <c r="AR35" i="268"/>
  <c r="AQ36" i="268" s="1"/>
  <c r="AA35" i="267"/>
  <c r="BL5" i="267" s="1"/>
  <c r="AQ36" i="267"/>
  <c r="AS35" i="266"/>
  <c r="AQ35" i="266"/>
  <c r="AR35" i="266"/>
  <c r="AA35" i="265"/>
  <c r="BL5" i="265" s="1"/>
  <c r="AQ36" i="265"/>
  <c r="AA35" i="264"/>
  <c r="BL5" i="264" s="1"/>
  <c r="AQ36" i="264"/>
  <c r="AA35" i="261"/>
  <c r="BL5" i="261" s="1"/>
  <c r="AQ35" i="261"/>
  <c r="AQ36" i="261" s="1"/>
  <c r="AA35" i="260"/>
  <c r="BL5" i="260" s="1"/>
  <c r="AQ36" i="260"/>
  <c r="AA35" i="259"/>
  <c r="BL5" i="259" s="1"/>
  <c r="AQ36" i="259"/>
  <c r="AR35" i="258"/>
  <c r="AQ36" i="258" s="1"/>
  <c r="AA35" i="257"/>
  <c r="BL5" i="257" s="1"/>
  <c r="AQ36" i="257"/>
  <c r="AA35" i="256"/>
  <c r="BL5" i="256" s="1"/>
  <c r="AA35" i="255"/>
  <c r="BL5" i="255" s="1"/>
  <c r="AR35" i="255"/>
  <c r="AQ36" i="255" s="1"/>
  <c r="AQ36" i="254"/>
  <c r="AA35" i="253"/>
  <c r="BL5" i="253" s="1"/>
  <c r="AQ35" i="253"/>
  <c r="AQ36" i="253" s="1"/>
  <c r="AQ36" i="252"/>
  <c r="AA35" i="251"/>
  <c r="BL5" i="251" s="1"/>
  <c r="AQ36" i="251"/>
  <c r="AA35" i="250"/>
  <c r="BL5" i="250" s="1"/>
  <c r="AQ35" i="250"/>
  <c r="AQ36" i="250" s="1"/>
  <c r="AA35" i="248"/>
  <c r="BL5" i="248" s="1"/>
  <c r="AR35" i="248"/>
  <c r="AQ36" i="248" s="1"/>
  <c r="AA35" i="247"/>
  <c r="BL5" i="247" s="1"/>
  <c r="AQ36" i="247"/>
  <c r="AA35" i="246"/>
  <c r="BL5" i="246" s="1"/>
  <c r="BM5" i="246"/>
  <c r="AQ35" i="246"/>
  <c r="AQ36" i="246" s="1"/>
  <c r="AS35" i="245"/>
  <c r="AR35" i="245"/>
  <c r="AA35" i="244"/>
  <c r="BL5" i="244" s="1"/>
  <c r="AQ36" i="242"/>
  <c r="AA35" i="242"/>
  <c r="BL5" i="242" s="1"/>
  <c r="AA35" i="241"/>
  <c r="BL5" i="241" s="1"/>
  <c r="AQ36" i="241"/>
  <c r="AA35" i="240"/>
  <c r="BL5" i="240" s="1"/>
  <c r="AR35" i="240"/>
  <c r="AQ36" i="240" s="1"/>
  <c r="AS35" i="239"/>
  <c r="AR35" i="239"/>
  <c r="AQ36" i="239" s="1"/>
  <c r="AS35" i="238"/>
  <c r="AR35" i="238"/>
  <c r="AA35" i="237"/>
  <c r="BL5" i="237" s="1"/>
  <c r="AR35" i="237"/>
  <c r="AQ36" i="237" s="1"/>
  <c r="AQ36" i="234"/>
  <c r="AQ36" i="233"/>
  <c r="AQ36" i="231"/>
  <c r="AA35" i="229"/>
  <c r="BL5" i="229" s="1"/>
  <c r="AQ36" i="227"/>
  <c r="AS35" i="227"/>
  <c r="AQ35" i="225"/>
  <c r="AQ36" i="225" s="1"/>
  <c r="AQ36" i="271" l="1"/>
  <c r="AQ36" i="245"/>
  <c r="AQ36" i="266"/>
  <c r="AQ36" i="228"/>
  <c r="AQ36" i="238"/>
  <c r="AQ36" i="270"/>
  <c r="BC3" i="64" l="1"/>
  <c r="AF4" i="55"/>
  <c r="U3" i="144"/>
  <c r="Y3" i="56"/>
  <c r="AO4" i="64"/>
  <c r="Y5" i="224"/>
  <c r="W5" i="55"/>
  <c r="W5" i="42"/>
  <c r="R4" i="65"/>
  <c r="P4" i="144"/>
  <c r="R4" i="63"/>
  <c r="Q4" i="61"/>
  <c r="Q4" i="60"/>
  <c r="Y2" i="56"/>
  <c r="AO3" i="64"/>
  <c r="Y4" i="224"/>
  <c r="W4" i="55"/>
  <c r="W4" i="42"/>
  <c r="R3" i="65"/>
  <c r="P3" i="144"/>
  <c r="R3" i="63"/>
  <c r="Q3" i="61"/>
  <c r="Q3" i="60"/>
  <c r="AJ32" i="224" l="1"/>
  <c r="AI32" i="224"/>
  <c r="AI35" i="224" s="1"/>
  <c r="BR5" i="224" s="1"/>
  <c r="AH32" i="224"/>
  <c r="AH35" i="224" s="1"/>
  <c r="BQ5" i="224" s="1"/>
  <c r="AG32" i="224"/>
  <c r="AF32" i="224"/>
  <c r="AE32" i="224"/>
  <c r="BD5" i="224" s="1"/>
  <c r="AD32" i="224"/>
  <c r="AD35" i="224" s="1"/>
  <c r="BN5" i="224" s="1"/>
  <c r="AC32" i="224"/>
  <c r="AB32" i="224"/>
  <c r="BA5" i="224" s="1"/>
  <c r="AA32" i="224"/>
  <c r="AS34" i="224" s="1"/>
  <c r="Z32" i="224"/>
  <c r="AR35" i="224" s="1"/>
  <c r="Y32" i="224"/>
  <c r="AJ31" i="224"/>
  <c r="AI31" i="224"/>
  <c r="CG5" i="224" s="1"/>
  <c r="AH31" i="224"/>
  <c r="CF5" i="224" s="1"/>
  <c r="AG31" i="224"/>
  <c r="CE5" i="224" s="1"/>
  <c r="AF31" i="224"/>
  <c r="CD5" i="224" s="1"/>
  <c r="AE31" i="224"/>
  <c r="CC5" i="224" s="1"/>
  <c r="AD31" i="224"/>
  <c r="CB5" i="224" s="1"/>
  <c r="AC31" i="224"/>
  <c r="CA5" i="224" s="1"/>
  <c r="AQ30" i="224"/>
  <c r="AQ29" i="224"/>
  <c r="AQ28" i="224"/>
  <c r="AQ27" i="224"/>
  <c r="AQ26" i="224"/>
  <c r="AQ25" i="224"/>
  <c r="AQ24" i="224"/>
  <c r="AQ23" i="224"/>
  <c r="AQ22" i="224"/>
  <c r="AQ21" i="224"/>
  <c r="AQ20" i="224"/>
  <c r="AQ19" i="224"/>
  <c r="AQ18" i="224"/>
  <c r="AQ17" i="224"/>
  <c r="AQ16" i="224"/>
  <c r="AQ15" i="224"/>
  <c r="AQ14" i="224"/>
  <c r="AQ13" i="224"/>
  <c r="AQ12" i="224"/>
  <c r="AQ11" i="224"/>
  <c r="CH5" i="224"/>
  <c r="BI5" i="224"/>
  <c r="BF5" i="224"/>
  <c r="BE5" i="224"/>
  <c r="BC5" i="224"/>
  <c r="BB5" i="224"/>
  <c r="AW5" i="224"/>
  <c r="AV5" i="224"/>
  <c r="N5" i="224"/>
  <c r="E5" i="224"/>
  <c r="N4" i="224"/>
  <c r="E4" i="224"/>
  <c r="D16" i="217"/>
  <c r="D13" i="217"/>
  <c r="D10" i="217"/>
  <c r="D7" i="217"/>
  <c r="E6" i="217"/>
  <c r="E5" i="217"/>
  <c r="D4" i="217"/>
  <c r="P3" i="217"/>
  <c r="J3" i="217"/>
  <c r="D3" i="217"/>
  <c r="AT93" i="56"/>
  <c r="AT94" i="56"/>
  <c r="AT92" i="56"/>
  <c r="AT91" i="56"/>
  <c r="AT82" i="56"/>
  <c r="AT83" i="56"/>
  <c r="AT84" i="56"/>
  <c r="AT85" i="56"/>
  <c r="AT86" i="56"/>
  <c r="AT87" i="56"/>
  <c r="AT88" i="56"/>
  <c r="AT90" i="56"/>
  <c r="AT81" i="56"/>
  <c r="AT70" i="56"/>
  <c r="AT63" i="56"/>
  <c r="AT64" i="56"/>
  <c r="AT61" i="56"/>
  <c r="AT60" i="56"/>
  <c r="BZ5" i="224" l="1"/>
  <c r="BW5" i="224"/>
  <c r="AX5" i="224"/>
  <c r="BX5" i="224"/>
  <c r="BY5" i="224"/>
  <c r="AS35" i="224"/>
  <c r="AY5" i="224"/>
  <c r="BG5" i="224"/>
  <c r="AZ5" i="224"/>
  <c r="BH5" i="224"/>
  <c r="Y35" i="224"/>
  <c r="BJ5" i="224" s="1"/>
  <c r="Y37" i="224"/>
  <c r="BV5" i="224" s="1"/>
  <c r="Y36" i="224"/>
  <c r="BS5" i="224" s="1"/>
  <c r="AG35" i="224"/>
  <c r="BP5" i="224" s="1"/>
  <c r="AG36" i="224"/>
  <c r="BU5" i="224" s="1"/>
  <c r="AC33" i="224"/>
  <c r="AC36" i="224"/>
  <c r="BT5" i="224" s="1"/>
  <c r="AE35" i="224"/>
  <c r="BO5" i="224" s="1"/>
  <c r="AG33" i="224"/>
  <c r="Z35" i="224"/>
  <c r="BK5" i="224" s="1"/>
  <c r="AQ34" i="224"/>
  <c r="AA35" i="224" s="1"/>
  <c r="BL5" i="224" s="1"/>
  <c r="Y33" i="224"/>
  <c r="AC35" i="224"/>
  <c r="BM5" i="224" s="1"/>
  <c r="AQ35" i="224" l="1"/>
  <c r="AQ36" i="224" s="1"/>
  <c r="J4" i="144"/>
  <c r="D4" i="144"/>
  <c r="J3" i="144"/>
  <c r="D3" i="144"/>
  <c r="N3" i="56"/>
  <c r="Z4" i="64"/>
  <c r="M5" i="55"/>
  <c r="M5" i="42"/>
  <c r="L4" i="65"/>
  <c r="J4" i="63"/>
  <c r="L4" i="61"/>
  <c r="K4" i="60"/>
  <c r="N2" i="56"/>
  <c r="Z3" i="64"/>
  <c r="M4" i="55"/>
  <c r="M4" i="42"/>
  <c r="L3" i="65"/>
  <c r="J3" i="63"/>
  <c r="L3" i="61"/>
  <c r="K3" i="60"/>
  <c r="E3" i="56"/>
  <c r="F4" i="64"/>
  <c r="E5" i="55"/>
  <c r="E5" i="42"/>
  <c r="E4" i="65"/>
  <c r="E4" i="63"/>
  <c r="F4" i="61"/>
  <c r="F4" i="60"/>
  <c r="E2" i="56"/>
  <c r="F3" i="64"/>
  <c r="E4" i="55"/>
  <c r="E4" i="42"/>
  <c r="E3" i="65"/>
  <c r="E3" i="63"/>
  <c r="F3" i="61"/>
  <c r="F3" i="60"/>
  <c r="AF38" i="59"/>
  <c r="AF21" i="59"/>
  <c r="W38" i="59"/>
  <c r="M39" i="59"/>
  <c r="M38" i="59"/>
  <c r="W21" i="59"/>
  <c r="M22" i="59"/>
  <c r="M21" i="59"/>
  <c r="E39" i="59"/>
  <c r="E22" i="59"/>
  <c r="E38" i="59"/>
  <c r="E21" i="59"/>
  <c r="AT62" i="56" l="1"/>
  <c r="E5" i="59" l="1"/>
  <c r="AH8" i="57" l="1"/>
  <c r="AI8" i="57" s="1"/>
  <c r="V8" i="58"/>
  <c r="O7" i="58"/>
  <c r="S7" i="58"/>
  <c r="U7" i="58"/>
  <c r="Y7" i="58"/>
  <c r="AB8" i="58"/>
  <c r="AA8" i="58"/>
  <c r="Z8" i="58"/>
  <c r="Y8" i="58"/>
  <c r="X8" i="58"/>
  <c r="R7" i="58"/>
  <c r="W8" i="58"/>
  <c r="U8" i="58"/>
  <c r="T8" i="58"/>
  <c r="S8" i="58"/>
  <c r="R8" i="58"/>
  <c r="Q8" i="58"/>
  <c r="P8" i="58"/>
  <c r="O8" i="58"/>
  <c r="AH7" i="57" l="1"/>
  <c r="AI7" i="57" l="1"/>
  <c r="AT89" i="56" l="1"/>
  <c r="AT80" i="56"/>
  <c r="AT79" i="56"/>
  <c r="AT78" i="56"/>
  <c r="AT77" i="56"/>
  <c r="AT76" i="56"/>
  <c r="AT75" i="56"/>
  <c r="AT74" i="56"/>
  <c r="AT73" i="56"/>
  <c r="AT72" i="56"/>
  <c r="AT71" i="56"/>
  <c r="AT69" i="56"/>
  <c r="AT68" i="56"/>
  <c r="AT67" i="56"/>
  <c r="AT66" i="56"/>
  <c r="AT65" i="56"/>
  <c r="AT59" i="56"/>
  <c r="M5" i="59" l="1"/>
  <c r="AF4" i="59"/>
  <c r="W4" i="59"/>
  <c r="M4" i="59"/>
  <c r="E4" i="59"/>
  <c r="M5" i="58"/>
  <c r="E5" i="58"/>
  <c r="AI4" i="58"/>
  <c r="Y4" i="58"/>
  <c r="M4" i="58"/>
  <c r="E4" i="58"/>
  <c r="AT58" i="56" l="1"/>
  <c r="AT95" i="56" s="1"/>
</calcChain>
</file>

<file path=xl/sharedStrings.xml><?xml version="1.0" encoding="utf-8"?>
<sst xmlns="http://schemas.openxmlformats.org/spreadsheetml/2006/main" count="8965" uniqueCount="791">
  <si>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</si>
  <si>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</si>
  <si>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</si>
  <si>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</si>
  <si>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</si>
  <si>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</si>
  <si>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</si>
  <si>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</si>
  <si>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</si>
  <si>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</si>
  <si>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</si>
  <si>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</si>
  <si>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</si>
  <si>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</si>
  <si>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</si>
  <si>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</si>
  <si>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</si>
  <si>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</si>
  <si>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</si>
  <si>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</si>
  <si>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</si>
  <si>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</si>
  <si>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</si>
  <si>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</si>
  <si>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</si>
  <si>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</si>
  <si>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</si>
  <si>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</si>
  <si>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</si>
  <si>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</si>
  <si>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</si>
  <si>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</si>
  <si>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</si>
  <si>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</si>
  <si>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</si>
  <si>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</si>
  <si>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</si>
  <si>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</si>
  <si>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</si>
  <si>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</si>
  <si>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0"/>
  </si>
  <si>
    <t>名　称</t>
    <rPh sb="0" eb="1">
      <t>ナ</t>
    </rPh>
    <rPh sb="2" eb="3">
      <t>ショウ</t>
    </rPh>
    <phoneticPr fontId="7"/>
  </si>
  <si>
    <t>覆工
スパン
番号</t>
    <rPh sb="0" eb="2">
      <t>フッコウ</t>
    </rPh>
    <rPh sb="7" eb="9">
      <t>バンゴウ</t>
    </rPh>
    <phoneticPr fontId="3"/>
  </si>
  <si>
    <t>変状種類</t>
    <rPh sb="0" eb="2">
      <t>ヘンジョウ</t>
    </rPh>
    <rPh sb="2" eb="4">
      <t>シュルイ</t>
    </rPh>
    <phoneticPr fontId="3"/>
  </si>
  <si>
    <t>管理者名</t>
    <phoneticPr fontId="20"/>
  </si>
  <si>
    <t>フリガナ</t>
    <phoneticPr fontId="20"/>
  </si>
  <si>
    <t>前回定期点検時の状態</t>
  </si>
  <si>
    <t>トンネルID</t>
    <phoneticPr fontId="3"/>
  </si>
  <si>
    <t>計</t>
    <rPh sb="0" eb="1">
      <t>ケイ</t>
    </rPh>
    <phoneticPr fontId="23"/>
  </si>
  <si>
    <t>Ⅱ</t>
    <phoneticPr fontId="23"/>
  </si>
  <si>
    <t>Ⅲ</t>
    <phoneticPr fontId="23"/>
  </si>
  <si>
    <t>Ⅳ</t>
    <phoneticPr fontId="23"/>
  </si>
  <si>
    <t>Ⅱb</t>
    <phoneticPr fontId="23"/>
  </si>
  <si>
    <t>Ⅱa</t>
    <phoneticPr fontId="23"/>
  </si>
  <si>
    <t>Ⅲ</t>
  </si>
  <si>
    <t>Ⅳ</t>
  </si>
  <si>
    <t>漏水</t>
    <rPh sb="0" eb="2">
      <t>ロウスイ</t>
    </rPh>
    <phoneticPr fontId="23"/>
  </si>
  <si>
    <t>材質劣化</t>
    <rPh sb="0" eb="2">
      <t>ザイシツ</t>
    </rPh>
    <rPh sb="2" eb="4">
      <t>レッカ</t>
    </rPh>
    <phoneticPr fontId="23"/>
  </si>
  <si>
    <t>健全性</t>
    <rPh sb="0" eb="2">
      <t>ケンゼン</t>
    </rPh>
    <rPh sb="2" eb="3">
      <t>セイ</t>
    </rPh>
    <phoneticPr fontId="23"/>
  </si>
  <si>
    <t>外力</t>
    <rPh sb="0" eb="2">
      <t>ガイリョク</t>
    </rPh>
    <phoneticPr fontId="23"/>
  </si>
  <si>
    <t xml:space="preserve">外力 </t>
    <rPh sb="0" eb="2">
      <t>ガイリョク</t>
    </rPh>
    <phoneticPr fontId="23"/>
  </si>
  <si>
    <t>変状の発生範囲の規模（㎡）</t>
    <rPh sb="0" eb="2">
      <t>ヘンジョウ</t>
    </rPh>
    <rPh sb="3" eb="5">
      <t>ハッセイ</t>
    </rPh>
    <rPh sb="5" eb="7">
      <t>ハンイ</t>
    </rPh>
    <rPh sb="8" eb="10">
      <t>キボ</t>
    </rPh>
    <phoneticPr fontId="23"/>
  </si>
  <si>
    <t>覆工スパン長（ｍ）</t>
    <rPh sb="0" eb="2">
      <t>フッコウ</t>
    </rPh>
    <rPh sb="5" eb="6">
      <t>ナガ</t>
    </rPh>
    <phoneticPr fontId="23"/>
  </si>
  <si>
    <t>対策区分の判定</t>
    <rPh sb="0" eb="2">
      <t>タイサク</t>
    </rPh>
    <rPh sb="2" eb="4">
      <t>クブン</t>
    </rPh>
    <rPh sb="5" eb="7">
      <t>ハンテイ</t>
    </rPh>
    <phoneticPr fontId="23"/>
  </si>
  <si>
    <t>変    状    規    模</t>
    <rPh sb="0" eb="1">
      <t>ヘン</t>
    </rPh>
    <rPh sb="5" eb="6">
      <t>ジョウ</t>
    </rPh>
    <rPh sb="10" eb="11">
      <t>キ</t>
    </rPh>
    <rPh sb="15" eb="16">
      <t>ボ</t>
    </rPh>
    <phoneticPr fontId="23"/>
  </si>
  <si>
    <t>覆工スパン毎の
健全性の診断</t>
    <rPh sb="0" eb="2">
      <t>フッコウ</t>
    </rPh>
    <rPh sb="5" eb="6">
      <t>ゴト</t>
    </rPh>
    <rPh sb="8" eb="10">
      <t>ケンゼン</t>
    </rPh>
    <rPh sb="10" eb="11">
      <t>セイ</t>
    </rPh>
    <rPh sb="12" eb="14">
      <t>シンダン</t>
    </rPh>
    <phoneticPr fontId="23"/>
  </si>
  <si>
    <t>変    状    数</t>
    <rPh sb="0" eb="1">
      <t>ヘン</t>
    </rPh>
    <rPh sb="5" eb="6">
      <t>ジョウ</t>
    </rPh>
    <rPh sb="10" eb="11">
      <t>スウ</t>
    </rPh>
    <phoneticPr fontId="23"/>
  </si>
  <si>
    <t>覆工ｽﾊﾟﾝ番号</t>
    <rPh sb="0" eb="2">
      <t>フッコウ</t>
    </rPh>
    <rPh sb="6" eb="8">
      <t>バンゴウ</t>
    </rPh>
    <phoneticPr fontId="23"/>
  </si>
  <si>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3"/>
  </si>
  <si>
    <t>トンネル毎の
健全性</t>
    <rPh sb="4" eb="5">
      <t>ゴト</t>
    </rPh>
    <rPh sb="7" eb="10">
      <t>ケンゼンセイ</t>
    </rPh>
    <phoneticPr fontId="23"/>
  </si>
  <si>
    <t>管理者名</t>
    <rPh sb="0" eb="3">
      <t>カンリシャ</t>
    </rPh>
    <rPh sb="3" eb="4">
      <t>メイ</t>
    </rPh>
    <phoneticPr fontId="23"/>
  </si>
  <si>
    <t>名  称</t>
    <rPh sb="0" eb="1">
      <t>ナ</t>
    </rPh>
    <rPh sb="3" eb="4">
      <t>ショウ</t>
    </rPh>
    <phoneticPr fontId="23"/>
  </si>
  <si>
    <t xml:space="preserve"> </t>
    <phoneticPr fontId="23"/>
  </si>
  <si>
    <t>路線名</t>
    <rPh sb="0" eb="2">
      <t>ロセン</t>
    </rPh>
    <rPh sb="2" eb="3">
      <t>メイ</t>
    </rPh>
    <phoneticPr fontId="23"/>
  </si>
  <si>
    <t>フリガナ</t>
    <phoneticPr fontId="23"/>
  </si>
  <si>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</si>
  <si>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</si>
  <si>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</si>
  <si>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</si>
  <si>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</si>
  <si>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</si>
  <si>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</si>
  <si>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</si>
  <si>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</si>
  <si>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</si>
  <si>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</si>
  <si>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</si>
  <si>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</si>
  <si>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</si>
  <si>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</si>
  <si>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</si>
  <si>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</si>
  <si>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</si>
  <si>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</si>
  <si>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</si>
  <si>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</si>
  <si>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</si>
  <si>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</si>
  <si>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</si>
  <si>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</si>
  <si>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</si>
  <si>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</si>
  <si>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</si>
  <si>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</si>
  <si>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</si>
  <si>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</si>
  <si>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</si>
  <si>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</si>
  <si>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</si>
  <si>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</si>
  <si>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</si>
  <si>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</si>
  <si>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</si>
  <si>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</si>
  <si>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</si>
  <si>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</si>
  <si>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</si>
  <si>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</si>
  <si>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</si>
  <si>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</si>
  <si>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</si>
  <si>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</si>
  <si>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</si>
  <si>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</si>
  <si>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</si>
  <si>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</si>
  <si>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</si>
  <si>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</si>
  <si>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</si>
  <si>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</si>
  <si>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</si>
  <si>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</si>
  <si>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</si>
  <si>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</si>
  <si>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</si>
  <si>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</si>
  <si>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</si>
  <si>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</si>
  <si>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</si>
  <si>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</si>
  <si>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</si>
  <si>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</si>
  <si>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</si>
  <si>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</si>
  <si>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</si>
  <si>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</si>
  <si>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</si>
  <si>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</si>
  <si>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</si>
  <si>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</si>
  <si>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</si>
  <si>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</si>
  <si>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</si>
  <si>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</si>
  <si>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</si>
  <si>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</si>
  <si>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</si>
  <si>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</si>
  <si>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</si>
  <si>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</si>
  <si>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</si>
  <si>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</si>
  <si>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</si>
  <si>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</si>
  <si>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</si>
  <si>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</si>
  <si>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</si>
  <si>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</si>
  <si>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</si>
  <si>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</si>
  <si>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</si>
  <si>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</si>
  <si>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</si>
  <si>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</si>
  <si>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</si>
  <si>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</si>
  <si>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</si>
  <si>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</si>
  <si>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</si>
  <si>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</si>
  <si>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</si>
  <si>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</si>
  <si>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</si>
  <si>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</si>
  <si>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</si>
  <si>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</si>
  <si>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</si>
  <si>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</si>
  <si>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</si>
  <si>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</si>
  <si>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</si>
  <si>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</si>
  <si>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</si>
  <si>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</si>
  <si>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</si>
  <si>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</si>
  <si>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</si>
  <si>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</si>
  <si>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</si>
  <si>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</si>
  <si>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</si>
  <si>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</si>
  <si>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</si>
  <si>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</si>
  <si>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</si>
  <si>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</si>
  <si>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</si>
  <si>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</si>
  <si>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</si>
  <si>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</si>
  <si>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</si>
  <si>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</si>
  <si>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</si>
  <si>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</si>
  <si>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</si>
  <si>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</si>
  <si>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</si>
  <si>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</si>
  <si>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</si>
  <si>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</si>
  <si>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</si>
  <si>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</si>
  <si>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</si>
  <si>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</si>
  <si>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</si>
  <si>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</si>
  <si>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</si>
  <si>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</si>
  <si>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</si>
  <si>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</si>
  <si>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</si>
  <si>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3"/>
  </si>
  <si>
    <t>メモ</t>
    <phoneticPr fontId="23"/>
  </si>
  <si>
    <t>異常の種類</t>
    <rPh sb="0" eb="2">
      <t>イジョウ</t>
    </rPh>
    <rPh sb="3" eb="5">
      <t>シュルイ</t>
    </rPh>
    <phoneticPr fontId="23"/>
  </si>
  <si>
    <t>部位区分</t>
    <rPh sb="0" eb="2">
      <t>ブイ</t>
    </rPh>
    <rPh sb="2" eb="4">
      <t>クブン</t>
    </rPh>
    <phoneticPr fontId="23"/>
  </si>
  <si>
    <t>対象箇所</t>
    <rPh sb="0" eb="2">
      <t>タイショウ</t>
    </rPh>
    <rPh sb="2" eb="4">
      <t>カショ</t>
    </rPh>
    <phoneticPr fontId="23"/>
  </si>
  <si>
    <t>異常番号</t>
    <rPh sb="0" eb="2">
      <t>イジョウ</t>
    </rPh>
    <rPh sb="2" eb="4">
      <t>バンゴウ</t>
    </rPh>
    <phoneticPr fontId="23"/>
  </si>
  <si>
    <t>覆工スパン番号</t>
    <rPh sb="0" eb="2">
      <t>フッコウ</t>
    </rPh>
    <rPh sb="5" eb="7">
      <t>バンゴウ</t>
    </rPh>
    <phoneticPr fontId="23"/>
  </si>
  <si>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</si>
  <si>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</si>
  <si>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</si>
  <si>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</si>
  <si>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</si>
  <si>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</si>
  <si>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</si>
  <si>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</si>
  <si>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</si>
  <si>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</si>
  <si>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</si>
  <si>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</si>
  <si>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</si>
  <si>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</si>
  <si>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</si>
  <si>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</si>
  <si>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</si>
  <si>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3"/>
  </si>
  <si>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</si>
  <si>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</si>
  <si>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</si>
  <si>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</si>
  <si>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</si>
  <si>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</si>
  <si>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0"/>
  </si>
  <si>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</si>
  <si>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</si>
  <si>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3"/>
  </si>
  <si>
    <t>定期点検者名</t>
    <rPh sb="0" eb="2">
      <t>テイキ</t>
    </rPh>
    <rPh sb="2" eb="4">
      <t>テンケン</t>
    </rPh>
    <rPh sb="4" eb="5">
      <t>シャ</t>
    </rPh>
    <rPh sb="5" eb="6">
      <t>メイ</t>
    </rPh>
    <phoneticPr fontId="23"/>
  </si>
  <si>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</si>
  <si>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</si>
  <si>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</si>
  <si>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</si>
  <si>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</si>
  <si>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t>
    <phoneticPr fontId="8"/>
  </si>
  <si>
    <t>調査方針</t>
    <rPh sb="2" eb="4">
      <t>ホウシン</t>
    </rPh>
    <phoneticPr fontId="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</si>
  <si>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</si>
  <si>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</si>
  <si>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</si>
  <si>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</si>
  <si>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</si>
  <si>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</si>
  <si>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</si>
  <si>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</si>
  <si>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</si>
  <si>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</si>
  <si>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</si>
  <si>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</si>
  <si>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</si>
  <si>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</si>
  <si>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</si>
  <si>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</si>
  <si>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</si>
  <si>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</si>
  <si>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</si>
  <si>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3"/>
  </si>
  <si>
    <r>
      <t xml:space="preserve">外力 </t>
    </r>
    <r>
      <rPr>
        <vertAlign val="superscript"/>
        <sz val="9"/>
        <rFont val="HGSｺﾞｼｯｸM"/>
        <family val="3"/>
        <charset val="128"/>
      </rPr>
      <t>注2</t>
    </r>
    <rPh sb="0" eb="2">
      <t>ガイリョク</t>
    </rPh>
    <rPh sb="3" eb="4">
      <t>チュウ</t>
    </rPh>
    <phoneticPr fontId="23"/>
  </si>
  <si>
    <t>年月日</t>
    <rPh sb="0" eb="2">
      <t>ネンゲツ</t>
    </rPh>
    <rPh sb="2" eb="3">
      <t>ニチ</t>
    </rPh>
    <phoneticPr fontId="7"/>
  </si>
  <si>
    <t>ｽﾊﾟﾝ長（ｍ）</t>
    <phoneticPr fontId="23"/>
  </si>
  <si>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</si>
  <si>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</si>
  <si>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</si>
  <si>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</si>
  <si>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</si>
  <si>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</si>
  <si>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</si>
  <si>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</si>
  <si>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</si>
  <si>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</si>
  <si>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</si>
  <si>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</si>
  <si>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</si>
  <si>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</si>
  <si>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</si>
  <si>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</si>
  <si>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</si>
  <si>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</si>
  <si>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</si>
  <si>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</si>
  <si>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</si>
  <si>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</si>
  <si>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</si>
  <si>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</si>
  <si>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</si>
  <si>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</si>
  <si>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</si>
  <si>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</si>
  <si>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</si>
  <si>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</si>
  <si>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</si>
  <si>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</si>
  <si>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</si>
  <si>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</si>
  <si>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</si>
  <si>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</si>
  <si>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</si>
  <si>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</si>
  <si>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</si>
  <si>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</si>
  <si>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</si>
  <si>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</si>
  <si>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</si>
  <si>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</si>
  <si>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</si>
  <si>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</si>
  <si>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</si>
  <si>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</si>
  <si>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</si>
  <si>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</si>
  <si>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</si>
  <si>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</si>
  <si>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</si>
  <si>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</si>
  <si>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</si>
  <si>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</si>
  <si>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</si>
  <si>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</si>
  <si>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</si>
  <si>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</si>
  <si>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</si>
  <si>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</si>
  <si>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</si>
  <si>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</si>
  <si>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</si>
  <si>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</si>
  <si>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</si>
  <si>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</si>
  <si>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</si>
  <si>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</si>
  <si>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</si>
  <si>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</si>
  <si>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</si>
  <si>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</si>
  <si>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</si>
  <si>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</si>
  <si>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</si>
  <si>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</si>
  <si>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</si>
  <si>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</si>
  <si>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</si>
  <si>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</si>
  <si>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</si>
  <si>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</si>
  <si>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</si>
  <si>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</si>
  <si>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</si>
  <si>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</si>
  <si>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</si>
  <si>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</si>
  <si>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</si>
  <si>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</si>
  <si>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</si>
  <si>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</si>
  <si>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</si>
  <si>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</si>
  <si>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</si>
  <si>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</si>
  <si>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</si>
  <si>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</si>
  <si>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</si>
  <si>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</si>
  <si>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</si>
  <si>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</si>
  <si>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</si>
  <si>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</si>
  <si>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</si>
  <si>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</si>
  <si>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</si>
  <si>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</si>
  <si>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</si>
  <si>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</si>
  <si>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</si>
  <si>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</si>
  <si>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</si>
  <si>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</si>
  <si>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</si>
  <si>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</si>
  <si>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</si>
  <si>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</si>
  <si>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</si>
  <si>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</si>
  <si>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</si>
  <si>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</si>
  <si>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</si>
  <si>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</si>
  <si>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</si>
  <si>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</si>
  <si>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</si>
  <si>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</si>
  <si>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</si>
  <si>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</si>
  <si>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</si>
  <si>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</si>
  <si>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</si>
  <si>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</si>
  <si>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</si>
  <si>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</si>
  <si>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</si>
  <si>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</si>
  <si>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</si>
  <si>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</si>
  <si>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</si>
  <si>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</si>
  <si>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</si>
  <si>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</si>
  <si>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</si>
  <si>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</si>
  <si>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</si>
  <si>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</si>
  <si>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</si>
  <si>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</si>
  <si>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</si>
  <si>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</si>
  <si>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</si>
  <si>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</si>
  <si>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</si>
  <si>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</si>
  <si>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</si>
  <si>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</si>
  <si>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</si>
  <si>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</si>
  <si>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</si>
  <si>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</si>
  <si>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</si>
  <si>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</si>
  <si>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</si>
  <si>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</si>
  <si>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</si>
  <si>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</si>
  <si>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</si>
  <si>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</si>
  <si>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</si>
  <si>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</si>
  <si>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</si>
  <si>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</si>
  <si>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</si>
  <si>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</si>
  <si>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</si>
  <si>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</si>
  <si>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</si>
  <si>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</si>
  <si>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</si>
  <si>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</si>
  <si>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</si>
  <si>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</si>
  <si>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</si>
  <si>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</si>
  <si>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</si>
  <si>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</si>
  <si>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</si>
  <si>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</si>
  <si>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</si>
  <si>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</si>
  <si>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</si>
  <si>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</si>
  <si>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</si>
  <si>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</si>
  <si>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</si>
  <si>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</si>
  <si>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</si>
  <si>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</si>
  <si>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</si>
  <si>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</si>
  <si>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</si>
  <si>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</si>
  <si>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</si>
  <si>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</si>
  <si>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</si>
  <si>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</si>
  <si>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</si>
  <si>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</si>
  <si>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</si>
  <si>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</si>
  <si>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</si>
  <si>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</si>
  <si>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</si>
  <si>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</si>
  <si>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</si>
  <si>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</si>
  <si>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</si>
  <si>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</si>
  <si>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</si>
  <si>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</si>
  <si>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</si>
  <si>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</si>
  <si>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</si>
  <si>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</si>
  <si>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</si>
  <si>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</si>
  <si>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</si>
  <si>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</si>
  <si>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</si>
  <si>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</si>
  <si>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</si>
  <si>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3"/>
  </si>
  <si>
    <t>　　　材質劣化、漏水はそれぞれの判定区分に変状数を記入すること。</t>
    <phoneticPr fontId="23"/>
  </si>
  <si>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</si>
  <si>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</si>
  <si>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</si>
  <si>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3"/>
  </si>
  <si>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3"/>
  </si>
  <si>
    <t>前回定期点検時の状態</t>
    <rPh sb="0" eb="2">
      <t>ゼンカイ</t>
    </rPh>
    <rPh sb="6" eb="7">
      <t>ジ</t>
    </rPh>
    <rPh sb="8" eb="10">
      <t>ジョウタイ</t>
    </rPh>
    <phoneticPr fontId="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</si>
  <si>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</si>
  <si>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</si>
  <si>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</si>
  <si>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</si>
  <si>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</si>
  <si>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</si>
  <si>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</si>
  <si>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</si>
  <si>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</si>
  <si>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</si>
  <si>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</si>
  <si>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</si>
  <si>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■定期点検記録様式　トンネル変状・異常箇所写真位置図</t>
    <rPh sb="1" eb="3">
      <t>テイキ</t>
    </rPh>
    <rPh sb="3" eb="5">
      <t>テンケン</t>
    </rPh>
    <rPh sb="5" eb="7">
      <t>キロク</t>
    </rPh>
    <rPh sb="7" eb="9">
      <t>ヨウシキ</t>
    </rPh>
    <rPh sb="17" eb="19">
      <t>イジョウ</t>
    </rPh>
    <phoneticPr fontId="3"/>
  </si>
  <si>
    <t>Ⅰ</t>
  </si>
  <si>
    <t>あり</t>
    <phoneticPr fontId="8"/>
  </si>
  <si>
    <t>陸上トンネル 掘進工法</t>
    <phoneticPr fontId="8"/>
  </si>
  <si>
    <t>Ⅱ</t>
  </si>
  <si>
    <t>なし</t>
    <phoneticPr fontId="8"/>
  </si>
  <si>
    <t>陸上トンネル 開削工法</t>
    <phoneticPr fontId="8"/>
  </si>
  <si>
    <t>陸上トンネル その他</t>
    <phoneticPr fontId="8"/>
  </si>
  <si>
    <t>水底トンネル 掘進工法</t>
    <phoneticPr fontId="8"/>
  </si>
  <si>
    <t>水底トンネル 沈埋工法</t>
    <phoneticPr fontId="8"/>
  </si>
  <si>
    <t>水底トンネル 開削工法</t>
    <phoneticPr fontId="8"/>
  </si>
  <si>
    <t>水底トンネル その他</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</si>
  <si>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</si>
  <si>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■定期点検記録様式 　変状写真台帳</t>
    <phoneticPr fontId="3"/>
  </si>
  <si>
    <t>写真
番号</t>
    <rPh sb="0" eb="2">
      <t>シャシン</t>
    </rPh>
    <rPh sb="3" eb="5">
      <t>バンゴウ</t>
    </rPh>
    <phoneticPr fontId="3"/>
  </si>
  <si>
    <t>覆工
スパン
番号</t>
    <rPh sb="0" eb="2">
      <t>フッコウ</t>
    </rPh>
    <rPh sb="7" eb="9">
      <t>バンゴウ</t>
    </rPh>
    <phoneticPr fontId="7"/>
  </si>
  <si>
    <t>変状
部位</t>
    <rPh sb="0" eb="2">
      <t>ヘンジョウ</t>
    </rPh>
    <rPh sb="3" eb="5">
      <t>ブイ</t>
    </rPh>
    <phoneticPr fontId="7"/>
  </si>
  <si>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</si>
  <si>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</si>
  <si>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</si>
  <si>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</si>
  <si>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</si>
  <si>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</si>
  <si>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</si>
  <si>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一般（無料）</t>
    <phoneticPr fontId="8"/>
  </si>
  <si>
    <t>面壁型</t>
    <phoneticPr fontId="8"/>
  </si>
  <si>
    <t>-</t>
    <phoneticPr fontId="8"/>
  </si>
  <si>
    <t>基礎地盤コンサルタンツ株式会社</t>
    <rPh sb="0" eb="2">
      <t>キソ</t>
    </rPh>
    <rPh sb="2" eb="4">
      <t>ジバン</t>
    </rPh>
    <rPh sb="11" eb="15">
      <t>カブシキガイシャ</t>
    </rPh>
    <phoneticPr fontId="8"/>
  </si>
  <si>
    <t>PS</t>
  </si>
  <si>
    <t>安田　啓吾</t>
    <rPh sb="0" eb="2">
      <t>ヤスダ</t>
    </rPh>
    <rPh sb="3" eb="5">
      <t>ケイゴ</t>
    </rPh>
    <phoneticPr fontId="8"/>
  </si>
  <si>
    <t>ナカヤマトンネル</t>
    <phoneticPr fontId="8"/>
  </si>
  <si>
    <t>中山トンネル</t>
    <phoneticPr fontId="8"/>
  </si>
  <si>
    <t>一般国道490号　小郡萩道路</t>
    <phoneticPr fontId="8"/>
  </si>
  <si>
    <t>山口県宇部土木建築事務所
美祢支所</t>
    <phoneticPr fontId="8"/>
  </si>
  <si>
    <t>34.23342,131.34992</t>
    <phoneticPr fontId="8"/>
  </si>
  <si>
    <t>美祢市美東町川上</t>
    <rPh sb="0" eb="3">
      <t>ミネシ</t>
    </rPh>
    <rPh sb="3" eb="6">
      <t>ミトウチョウ</t>
    </rPh>
    <rPh sb="6" eb="8">
      <t>カワカミ</t>
    </rPh>
    <phoneticPr fontId="7"/>
  </si>
  <si>
    <t>2003</t>
    <phoneticPr fontId="7"/>
  </si>
  <si>
    <t>覆工（内装なし）</t>
    <rPh sb="0" eb="1">
      <t>オオ</t>
    </rPh>
    <rPh sb="1" eb="2">
      <t>コウ</t>
    </rPh>
    <rPh sb="3" eb="5">
      <t>ナイソウ</t>
    </rPh>
    <phoneticPr fontId="7"/>
  </si>
  <si>
    <t>B</t>
    <phoneticPr fontId="7"/>
  </si>
  <si>
    <t>コンクリート系</t>
    <rPh sb="6" eb="7">
      <t>ケイ</t>
    </rPh>
    <phoneticPr fontId="7"/>
  </si>
  <si>
    <t>0.28m</t>
    <phoneticPr fontId="8"/>
  </si>
  <si>
    <t>円形+暗渠排水</t>
    <rPh sb="0" eb="2">
      <t>エンケイ</t>
    </rPh>
    <rPh sb="3" eb="5">
      <t>アンキョ</t>
    </rPh>
    <rPh sb="5" eb="7">
      <t>ハイスイ</t>
    </rPh>
    <phoneticPr fontId="7"/>
  </si>
  <si>
    <t>坑門（面壁型）</t>
    <rPh sb="0" eb="2">
      <t>コウモン</t>
    </rPh>
    <rPh sb="3" eb="5">
      <t>メンヘキ</t>
    </rPh>
    <rPh sb="5" eb="6">
      <t>カタ</t>
    </rPh>
    <phoneticPr fontId="7"/>
  </si>
  <si>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</si>
  <si>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</si>
  <si>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</si>
  <si>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</si>
  <si>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</si>
  <si>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</si>
  <si>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</si>
  <si>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</si>
  <si>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</si>
  <si>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</si>
  <si>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</si>
  <si>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</si>
  <si>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</si>
  <si>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</si>
  <si>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</si>
  <si>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</si>
  <si>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</si>
  <si>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</si>
  <si>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</si>
  <si>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</si>
  <si>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</si>
  <si>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</si>
  <si>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</si>
  <si>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</si>
  <si>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</si>
  <si>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</si>
  <si>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</si>
  <si>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</si>
  <si>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</si>
  <si>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</si>
  <si>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</si>
  <si>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S33</t>
  </si>
  <si>
    <t>S34</t>
  </si>
  <si>
    <t>S32</t>
    <phoneticPr fontId="8"/>
  </si>
  <si>
    <t>S35</t>
    <phoneticPr fontId="8"/>
  </si>
  <si>
    <t>PS</t>
    <phoneticPr fontId="8"/>
  </si>
  <si>
    <t>S36</t>
  </si>
  <si>
    <t>S37</t>
  </si>
  <si>
    <t>S38</t>
  </si>
  <si>
    <t>S39</t>
  </si>
  <si>
    <t>S40</t>
  </si>
  <si>
    <t>S41</t>
  </si>
  <si>
    <t>S42</t>
  </si>
  <si>
    <t>S43</t>
  </si>
  <si>
    <t>S44</t>
  </si>
  <si>
    <t>S45</t>
  </si>
  <si>
    <t>S46</t>
  </si>
  <si>
    <t>S47</t>
  </si>
  <si>
    <t>S48</t>
  </si>
  <si>
    <t>PE</t>
  </si>
  <si>
    <t>○</t>
    <phoneticPr fontId="7"/>
  </si>
  <si>
    <t>①</t>
    <phoneticPr fontId="7"/>
  </si>
  <si>
    <t>②</t>
    <phoneticPr fontId="7"/>
  </si>
  <si>
    <t>③</t>
    <phoneticPr fontId="7"/>
  </si>
  <si>
    <t>④</t>
    <phoneticPr fontId="7"/>
  </si>
  <si>
    <t>⑤</t>
    <phoneticPr fontId="7"/>
  </si>
  <si>
    <t>⑥</t>
    <phoneticPr fontId="7"/>
  </si>
  <si>
    <t>⑦</t>
    <phoneticPr fontId="7"/>
  </si>
  <si>
    <t>⑧</t>
    <phoneticPr fontId="7"/>
  </si>
  <si>
    <t>⑨</t>
    <phoneticPr fontId="7"/>
  </si>
  <si>
    <t>電光表示板</t>
    <rPh sb="0" eb="2">
      <t>デンコウ</t>
    </rPh>
    <rPh sb="2" eb="5">
      <t>ヒョウジバン</t>
    </rPh>
    <phoneticPr fontId="8"/>
  </si>
  <si>
    <t>S01</t>
    <phoneticPr fontId="8"/>
  </si>
  <si>
    <t>S48</t>
    <phoneticPr fontId="8"/>
  </si>
  <si>
    <t>PE</t>
    <phoneticPr fontId="8"/>
  </si>
  <si>
    <t>S02</t>
    <phoneticPr fontId="8"/>
  </si>
  <si>
    <t>S03</t>
    <phoneticPr fontId="8"/>
  </si>
  <si>
    <t>S04</t>
    <phoneticPr fontId="8"/>
  </si>
  <si>
    <t>S05</t>
    <phoneticPr fontId="8"/>
  </si>
  <si>
    <t>S06</t>
    <phoneticPr fontId="8"/>
  </si>
  <si>
    <t>S07</t>
    <phoneticPr fontId="8"/>
  </si>
  <si>
    <t>S08</t>
    <phoneticPr fontId="8"/>
  </si>
  <si>
    <t>S09</t>
    <phoneticPr fontId="8"/>
  </si>
  <si>
    <t>S10</t>
    <phoneticPr fontId="8"/>
  </si>
  <si>
    <t>S11</t>
    <phoneticPr fontId="8"/>
  </si>
  <si>
    <t>S12</t>
    <phoneticPr fontId="8"/>
  </si>
  <si>
    <t>S13</t>
    <phoneticPr fontId="8"/>
  </si>
  <si>
    <t>S14</t>
    <phoneticPr fontId="8"/>
  </si>
  <si>
    <t>S15</t>
    <phoneticPr fontId="8"/>
  </si>
  <si>
    <t>S16</t>
    <phoneticPr fontId="8"/>
  </si>
  <si>
    <t>S17</t>
    <phoneticPr fontId="8"/>
  </si>
  <si>
    <t>S18</t>
    <phoneticPr fontId="8"/>
  </si>
  <si>
    <t>S19</t>
    <phoneticPr fontId="8"/>
  </si>
  <si>
    <t>S20</t>
    <phoneticPr fontId="8"/>
  </si>
  <si>
    <t>S21</t>
    <phoneticPr fontId="8"/>
  </si>
  <si>
    <t>S22</t>
    <phoneticPr fontId="8"/>
  </si>
  <si>
    <t>S23</t>
    <phoneticPr fontId="8"/>
  </si>
  <si>
    <t>S24</t>
    <phoneticPr fontId="8"/>
  </si>
  <si>
    <t>S25</t>
    <phoneticPr fontId="8"/>
  </si>
  <si>
    <t>S26</t>
    <phoneticPr fontId="8"/>
  </si>
  <si>
    <t>S27</t>
    <phoneticPr fontId="8"/>
  </si>
  <si>
    <t>S28</t>
    <phoneticPr fontId="8"/>
  </si>
  <si>
    <t>S29</t>
    <phoneticPr fontId="8"/>
  </si>
  <si>
    <t>S30</t>
    <phoneticPr fontId="8"/>
  </si>
  <si>
    <t>S31</t>
    <phoneticPr fontId="8"/>
  </si>
  <si>
    <t>S32</t>
    <phoneticPr fontId="8"/>
  </si>
  <si>
    <t>S33</t>
    <phoneticPr fontId="8"/>
  </si>
  <si>
    <t>S34</t>
    <phoneticPr fontId="8"/>
  </si>
  <si>
    <t>S35</t>
    <phoneticPr fontId="8"/>
  </si>
  <si>
    <t>S36</t>
    <phoneticPr fontId="8"/>
  </si>
  <si>
    <t>S37</t>
    <phoneticPr fontId="8"/>
  </si>
  <si>
    <t>S38</t>
    <phoneticPr fontId="8"/>
  </si>
  <si>
    <t>S39</t>
    <phoneticPr fontId="8"/>
  </si>
  <si>
    <t>S40</t>
    <phoneticPr fontId="8"/>
  </si>
  <si>
    <t>S41</t>
    <phoneticPr fontId="8"/>
  </si>
  <si>
    <t>S42</t>
    <phoneticPr fontId="8"/>
  </si>
  <si>
    <t>S43</t>
    <phoneticPr fontId="8"/>
  </si>
  <si>
    <t>S44</t>
    <phoneticPr fontId="8"/>
  </si>
  <si>
    <t>S45</t>
    <phoneticPr fontId="8"/>
  </si>
  <si>
    <t>S46</t>
    <phoneticPr fontId="8"/>
  </si>
  <si>
    <t>S47</t>
    <phoneticPr fontId="8"/>
  </si>
  <si>
    <t>S02</t>
  </si>
  <si>
    <t>S08</t>
  </si>
  <si>
    <t>覆工</t>
  </si>
  <si>
    <t>アーチ（左側）</t>
  </si>
  <si>
    <t>材質劣化</t>
  </si>
  <si>
    <t>アーチ（天端）</t>
  </si>
  <si>
    <t>アーチ（右側）</t>
  </si>
  <si>
    <t>漏水</t>
  </si>
  <si>
    <t>その他</t>
  </si>
  <si>
    <t>鋼材腐食</t>
  </si>
  <si>
    <t>ひび割れ</t>
  </si>
  <si>
    <t>0.05×0.3m</t>
  </si>
  <si>
    <t>0.2×0.03m</t>
  </si>
  <si>
    <t>1.3×4.7m</t>
  </si>
  <si>
    <t>0.05×0.05m</t>
  </si>
  <si>
    <t>0.8×0.3m</t>
  </si>
  <si>
    <t>0.5×0.2m</t>
  </si>
  <si>
    <t>0.4×0.15m</t>
  </si>
  <si>
    <t>0.05×0.2m</t>
  </si>
  <si>
    <t>7.0×2.0m</t>
  </si>
  <si>
    <t>1.0×2.5m</t>
  </si>
  <si>
    <t>0.05×0.03m</t>
  </si>
  <si>
    <t>進行が認められない</t>
  </si>
  <si>
    <t>Ⅱa</t>
  </si>
  <si>
    <t>Ⅱb</t>
  </si>
  <si>
    <t>－</t>
  </si>
  <si>
    <t>監視(日常)</t>
    <rPh sb="0" eb="2">
      <t>カンシ</t>
    </rPh>
    <rPh sb="3" eb="5">
      <t>ニチジョウ</t>
    </rPh>
    <phoneticPr fontId="8"/>
  </si>
  <si>
    <t>PS</t>
    <phoneticPr fontId="8"/>
  </si>
  <si>
    <t>S32</t>
  </si>
  <si>
    <t>S35</t>
  </si>
  <si>
    <t>S37</t>
    <phoneticPr fontId="8"/>
  </si>
  <si>
    <t>S38</t>
    <phoneticPr fontId="8"/>
  </si>
  <si>
    <t>PE</t>
    <phoneticPr fontId="8"/>
  </si>
  <si>
    <t>ナトリウム灯</t>
    <rPh sb="5" eb="6">
      <t>トウ</t>
    </rPh>
    <phoneticPr fontId="8"/>
  </si>
  <si>
    <t>自然換気</t>
    <rPh sb="0" eb="4">
      <t>シゼンカンキ</t>
    </rPh>
    <phoneticPr fontId="8"/>
  </si>
  <si>
    <t>34.23342,131.34992</t>
    <phoneticPr fontId="8"/>
  </si>
  <si>
    <t>あり</t>
  </si>
  <si>
    <t>陸上トンネル 掘進工法</t>
  </si>
  <si>
    <t>2-1_DSCN0016</t>
  </si>
  <si>
    <t>2-2_MIYA0011</t>
  </si>
  <si>
    <t>豆板(ジャンカ)　0.05×0.3m</t>
  </si>
  <si>
    <t>鋼材腐食　0.2×0.03m</t>
  </si>
  <si>
    <t>-</t>
    <phoneticPr fontId="23"/>
  </si>
  <si>
    <t>アーチ部に豆板(ジャンカ)が見られる。Ⅱb</t>
  </si>
  <si>
    <t>アーチ部に鋼材腐食が見られる。Ⅱb</t>
  </si>
  <si>
    <t>8-1_DSCN0017</t>
  </si>
  <si>
    <t>16-1_MIYA0018</t>
  </si>
  <si>
    <t>うき　1.3×4.7m</t>
  </si>
  <si>
    <t>鋼材腐食　0.05×0.05m</t>
  </si>
  <si>
    <t>16-2_MIYA0059</t>
  </si>
  <si>
    <t>18-1_MIYA0057</t>
  </si>
  <si>
    <t>うき　0.8×0.3m</t>
  </si>
  <si>
    <t>うき　0.5×0.2m</t>
  </si>
  <si>
    <t>26-1_MIYA0020</t>
  </si>
  <si>
    <t>34-1_</t>
  </si>
  <si>
    <t>うき　0.4×0.15m</t>
  </si>
  <si>
    <t>木片混入　0.05×0.2m</t>
  </si>
  <si>
    <t>アーチ部に木片混入が見られる。Ⅱb</t>
  </si>
  <si>
    <t>34-2_DSCN0029</t>
  </si>
  <si>
    <t>42-1_DSCN0028</t>
  </si>
  <si>
    <t>錆汁　7.0×2.0m</t>
  </si>
  <si>
    <t>アーチ部に粗骨材からの錆汁が多数見られる。Ⅱb</t>
  </si>
  <si>
    <t>45-1_MIYA0024</t>
  </si>
  <si>
    <t>47-1MIYA0027</t>
  </si>
  <si>
    <t>うき　1.0×2.5m</t>
  </si>
  <si>
    <t>鋼材腐食　0.05×0.03m</t>
  </si>
  <si>
    <t>47-2_MIYA0029</t>
  </si>
  <si>
    <t>Ⅰ</t>
    <phoneticPr fontId="8"/>
  </si>
  <si>
    <t>材質劣化</t>
    <rPh sb="0" eb="4">
      <t>ザイシツレッカ</t>
    </rPh>
    <phoneticPr fontId="8"/>
  </si>
  <si>
    <t>鋼材腐食</t>
    <rPh sb="0" eb="4">
      <t>コウザイフショク</t>
    </rPh>
    <phoneticPr fontId="8"/>
  </si>
  <si>
    <t>Ⅱ</t>
    <phoneticPr fontId="8"/>
  </si>
  <si>
    <t>ひび割れ</t>
    <rPh sb="2" eb="3">
      <t>ワ</t>
    </rPh>
    <phoneticPr fontId="8"/>
  </si>
  <si>
    <t>－</t>
    <phoneticPr fontId="8"/>
  </si>
  <si>
    <t>アーチ（天端）</t>
    <rPh sb="4" eb="6">
      <t>テンバ</t>
    </rPh>
    <phoneticPr fontId="8"/>
  </si>
  <si>
    <t>その他</t>
    <rPh sb="2" eb="3">
      <t>タ</t>
    </rPh>
    <phoneticPr fontId="8"/>
  </si>
  <si>
    <t>判定の見直し</t>
    <rPh sb="0" eb="2">
      <t>ハンテイ</t>
    </rPh>
    <rPh sb="3" eb="5">
      <t>ミナオ</t>
    </rPh>
    <phoneticPr fontId="8"/>
  </si>
  <si>
    <t>基礎地盤コンサルタンツ株式会社
安田　啓吾</t>
    <rPh sb="0" eb="2">
      <t>キソ</t>
    </rPh>
    <rPh sb="2" eb="4">
      <t>ジバン</t>
    </rPh>
    <rPh sb="11" eb="15">
      <t>カブシキガイシャ</t>
    </rPh>
    <rPh sb="16" eb="18">
      <t>ヤスダ</t>
    </rPh>
    <rPh sb="19" eb="21">
      <t>ケイゴ</t>
    </rPh>
    <phoneticPr fontId="8"/>
  </si>
  <si>
    <t>横断目地（左側）</t>
    <rPh sb="0" eb="4">
      <t>オウダンメジ</t>
    </rPh>
    <phoneticPr fontId="8"/>
  </si>
  <si>
    <t>横断目地（右側）</t>
    <rPh sb="0" eb="4">
      <t>オウダンメジ</t>
    </rPh>
    <phoneticPr fontId="8"/>
  </si>
  <si>
    <t>横断目地（右側）</t>
    <rPh sb="0" eb="4">
      <t>オウダンメジ</t>
    </rPh>
    <phoneticPr fontId="8"/>
  </si>
  <si>
    <t>横断目地（左側）</t>
    <rPh sb="0" eb="4">
      <t>オウダンメジ</t>
    </rPh>
    <phoneticPr fontId="8"/>
  </si>
  <si>
    <t>監視(重点)</t>
    <rPh sb="0" eb="2">
      <t>カンシ</t>
    </rPh>
    <rPh sb="3" eb="5">
      <t>ジュウテン</t>
    </rPh>
    <phoneticPr fontId="8"/>
  </si>
  <si>
    <t>-</t>
    <phoneticPr fontId="8"/>
  </si>
  <si>
    <t>アーチ部にブロック閉合が懸念されるひび割れが見られる。（異音なし。）Ⅱb</t>
    <phoneticPr fontId="8"/>
  </si>
  <si>
    <t>アーチ部にブロック閉合ひび割れが見られる。（異音なし。）Ⅱb</t>
    <phoneticPr fontId="8"/>
  </si>
  <si>
    <t>アーチ部にブロック閉合ひび割れが見られる。（異音なし）。ブロック化の面積が大きい。（Ⅱa）</t>
    <rPh sb="32" eb="33">
      <t>カ</t>
    </rPh>
    <rPh sb="34" eb="36">
      <t>メンセキ</t>
    </rPh>
    <rPh sb="37" eb="38">
      <t>オオ</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</si>
</sst>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quot;°&quot;##&quot;′&quot;##.0&quot;″&quot;"/>
    <numFmt numFmtId="198" formatCode="&quot;S&quot;0"/>
    <numFmt numFmtId="199" formatCode="0.00&quot;m&quot;"/>
    <numFmt numFmtId="200" formatCode="0.000"/>
    <numFmt numFmtId="201" formatCode="0.000_);[Red]\(0.000\)"/>
    <numFmt numFmtId="202" formatCode="0.0000_);[Red]\(0.0000\)"/>
    <numFmt numFmtId="203" formatCode="0.000_ "/>
  </numFmts>
  <fonts count="54">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sz val="11"/>
      <color theme="1"/>
      <name val="ＭＳ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style="medium">
        <color indexed="64"/>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s>
  <cellStyleXfs count="11">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xf numFmtId="38" fontId="1" fillId="0" borderId="0" applyFont="0" applyFill="0" applyBorder="0" applyAlignment="0" applyProtection="0">
      <alignment vertical="center"/>
    </xf>
    <xf numFmtId="0" fontId="18" fillId="0" borderId="0">
      <alignment vertical="center"/>
    </xf>
  </cellStyleXfs>
  <cellXfs count="999">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5" fillId="0" borderId="0" xfId="2" applyFont="1" applyAlignment="1" applyProtection="1">
      <alignment vertical="center" textRotation="255"/>
      <protection locked="0"/>
    </xf>
    <xf numFmtId="0" fontId="10" fillId="0" borderId="0" xfId="2" applyFont="1" applyAlignment="1">
      <alignment vertical="center"/>
    </xf>
    <xf numFmtId="0" fontId="19" fillId="0" borderId="0" xfId="4" applyFont="1">
      <alignment vertical="center"/>
    </xf>
    <xf numFmtId="0" fontId="21" fillId="0" borderId="0" xfId="4" applyFont="1">
      <alignment vertical="center"/>
    </xf>
    <xf numFmtId="0" fontId="21" fillId="0" borderId="0" xfId="4" applyFont="1" applyAlignment="1">
      <alignment horizontal="center" vertical="center"/>
    </xf>
    <xf numFmtId="0" fontId="21" fillId="0" borderId="0" xfId="4" applyFont="1" applyAlignment="1">
      <alignment horizontal="left" vertical="center"/>
    </xf>
    <xf numFmtId="0" fontId="22" fillId="0" borderId="0" xfId="5" applyFont="1">
      <alignment vertical="center"/>
    </xf>
    <xf numFmtId="0" fontId="22" fillId="0" borderId="0" xfId="5" applyFont="1" applyAlignment="1">
      <alignment horizontal="center" vertical="center"/>
    </xf>
    <xf numFmtId="0" fontId="9" fillId="0" borderId="0" xfId="2" applyFont="1" applyAlignment="1" applyProtection="1">
      <alignment horizontal="center" vertical="center"/>
      <protection locked="0"/>
    </xf>
    <xf numFmtId="0" fontId="25" fillId="0" borderId="0" xfId="2" applyFont="1" applyAlignment="1" applyProtection="1">
      <alignment vertical="center"/>
      <protection locked="0"/>
    </xf>
    <xf numFmtId="0" fontId="25" fillId="0" borderId="0" xfId="2" applyFont="1" applyAlignment="1" applyProtection="1">
      <alignment vertical="center" shrinkToFit="1"/>
      <protection locked="0"/>
    </xf>
    <xf numFmtId="0" fontId="25" fillId="0" borderId="0" xfId="2" applyFont="1" applyAlignment="1">
      <alignment vertical="center" shrinkToFit="1"/>
    </xf>
    <xf numFmtId="0" fontId="25" fillId="0" borderId="0" xfId="2" applyFont="1" applyAlignment="1">
      <alignment vertical="center" textRotation="255" shrinkToFit="1"/>
    </xf>
    <xf numFmtId="0" fontId="25" fillId="0" borderId="0" xfId="2" applyFont="1" applyAlignment="1" applyProtection="1">
      <alignment horizontal="center" vertical="center" shrinkToFit="1"/>
      <protection locked="0"/>
    </xf>
    <xf numFmtId="0" fontId="26" fillId="0" borderId="1" xfId="7" applyFont="1" applyBorder="1" applyAlignment="1">
      <alignment horizontal="center" vertical="center"/>
    </xf>
    <xf numFmtId="0" fontId="27" fillId="0" borderId="1" xfId="7" applyFont="1" applyBorder="1" applyAlignment="1">
      <alignment horizontal="center" vertical="center"/>
    </xf>
    <xf numFmtId="187" fontId="14" fillId="0" borderId="1" xfId="7" applyNumberFormat="1" applyBorder="1" applyAlignment="1">
      <alignment horizontal="right" vertical="center" shrinkToFit="1"/>
    </xf>
    <xf numFmtId="0" fontId="14" fillId="0" borderId="1" xfId="7"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2" fillId="0" borderId="0" xfId="0" applyFont="1">
      <alignment vertical="center"/>
    </xf>
    <xf numFmtId="0" fontId="33" fillId="0" borderId="0" xfId="0" applyFont="1">
      <alignment vertical="center"/>
    </xf>
    <xf numFmtId="0" fontId="24"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4"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5"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7" fillId="0" borderId="0" xfId="4" applyFont="1" applyAlignment="1">
      <alignment horizontal="center" vertical="center"/>
    </xf>
    <xf numFmtId="0" fontId="9" fillId="0" borderId="0" xfId="4" applyFont="1" applyAlignment="1">
      <alignment horizontal="left" vertical="center"/>
    </xf>
    <xf numFmtId="0" fontId="17" fillId="0" borderId="0" xfId="4" applyFont="1">
      <alignment vertical="center"/>
    </xf>
    <xf numFmtId="0" fontId="9" fillId="0" borderId="1" xfId="4" applyFont="1" applyBorder="1">
      <alignment vertical="center"/>
    </xf>
    <xf numFmtId="0" fontId="17" fillId="0" borderId="0" xfId="4" applyFont="1" applyAlignment="1">
      <alignment horizontal="center" vertical="center" wrapText="1"/>
    </xf>
    <xf numFmtId="179"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34" fillId="0" borderId="0" xfId="0" applyFont="1">
      <alignment vertical="center"/>
    </xf>
    <xf numFmtId="0" fontId="34" fillId="0" borderId="0" xfId="0" applyFont="1" applyAlignment="1">
      <alignment horizontal="center" vertical="center"/>
    </xf>
    <xf numFmtId="0" fontId="17"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1" fillId="0" borderId="0" xfId="0" applyFont="1">
      <alignment vertical="center"/>
    </xf>
    <xf numFmtId="0" fontId="41" fillId="0" borderId="0" xfId="0" applyFont="1">
      <alignment vertical="center"/>
    </xf>
    <xf numFmtId="0" fontId="9" fillId="0" borderId="0" xfId="0" applyFont="1">
      <alignment vertical="center"/>
    </xf>
    <xf numFmtId="0" fontId="42"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7" fillId="2" borderId="23"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18" xfId="5" applyFont="1" applyFill="1" applyBorder="1" applyAlignment="1">
      <alignment horizontal="center" vertical="center"/>
    </xf>
    <xf numFmtId="0" fontId="17" fillId="2" borderId="2" xfId="5" applyFont="1" applyFill="1" applyBorder="1" applyAlignment="1">
      <alignment horizontal="center" vertical="center"/>
    </xf>
    <xf numFmtId="0" fontId="17" fillId="0" borderId="18" xfId="5" applyFont="1" applyBorder="1" applyAlignment="1">
      <alignment horizontal="center" vertical="center" shrinkToFit="1"/>
    </xf>
    <xf numFmtId="0" fontId="17" fillId="0" borderId="23" xfId="5" applyFont="1" applyBorder="1" applyAlignment="1">
      <alignment vertical="center" shrinkToFit="1"/>
    </xf>
    <xf numFmtId="0" fontId="17" fillId="0" borderId="1" xfId="5" applyFont="1" applyBorder="1" applyAlignment="1">
      <alignment vertical="center" shrinkToFit="1"/>
    </xf>
    <xf numFmtId="0" fontId="17" fillId="0" borderId="8" xfId="5" applyFont="1" applyBorder="1" applyAlignment="1">
      <alignment vertical="center" shrinkToFit="1"/>
    </xf>
    <xf numFmtId="0" fontId="17" fillId="0" borderId="3" xfId="5" applyFont="1" applyBorder="1" applyAlignment="1">
      <alignment vertical="center" shrinkToFit="1"/>
    </xf>
    <xf numFmtId="0" fontId="17" fillId="0" borderId="18" xfId="5" applyFont="1" applyBorder="1" applyAlignment="1">
      <alignment vertical="center" shrinkToFit="1"/>
    </xf>
    <xf numFmtId="2" fontId="17" fillId="0" borderId="1" xfId="5" applyNumberFormat="1" applyFont="1" applyBorder="1" applyAlignment="1">
      <alignment vertical="center" shrinkToFit="1"/>
    </xf>
    <xf numFmtId="2" fontId="17" fillId="0" borderId="18" xfId="5" applyNumberFormat="1" applyFont="1" applyBorder="1" applyAlignment="1">
      <alignment vertical="center" shrinkToFit="1"/>
    </xf>
    <xf numFmtId="181" fontId="17" fillId="0" borderId="18" xfId="6" applyNumberFormat="1" applyFont="1" applyFill="1" applyBorder="1" applyAlignment="1">
      <alignment horizontal="center" vertical="center" shrinkToFit="1"/>
    </xf>
    <xf numFmtId="0" fontId="9" fillId="2" borderId="52" xfId="2" applyFont="1" applyFill="1" applyBorder="1" applyAlignment="1">
      <alignment horizontal="center" vertical="center"/>
    </xf>
    <xf numFmtId="0" fontId="9" fillId="2" borderId="53" xfId="2" applyFont="1" applyFill="1" applyBorder="1" applyAlignment="1">
      <alignment horizontal="center" vertical="center"/>
    </xf>
    <xf numFmtId="0" fontId="9" fillId="2" borderId="54" xfId="2" applyFont="1" applyFill="1" applyBorder="1" applyAlignment="1">
      <alignment horizontal="center" vertical="center"/>
    </xf>
    <xf numFmtId="0" fontId="9" fillId="2" borderId="55" xfId="2" applyFont="1" applyFill="1" applyBorder="1" applyAlignment="1">
      <alignment horizontal="center" vertical="center"/>
    </xf>
    <xf numFmtId="0" fontId="9" fillId="2" borderId="56" xfId="2" applyFont="1" applyFill="1" applyBorder="1" applyAlignment="1">
      <alignment horizontal="center" vertical="center"/>
    </xf>
    <xf numFmtId="0" fontId="9" fillId="0" borderId="57" xfId="2" applyFont="1" applyBorder="1" applyAlignment="1">
      <alignment vertical="center"/>
    </xf>
    <xf numFmtId="0" fontId="14" fillId="0" borderId="0" xfId="2" applyAlignment="1">
      <alignment vertical="center"/>
    </xf>
    <xf numFmtId="192" fontId="14" fillId="0" borderId="1" xfId="2" applyNumberFormat="1" applyBorder="1" applyAlignment="1">
      <alignment vertical="center"/>
    </xf>
    <xf numFmtId="187" fontId="14" fillId="0" borderId="1" xfId="2" applyNumberFormat="1" applyBorder="1" applyAlignment="1">
      <alignment horizontal="center" vertical="center" shrinkToFit="1"/>
    </xf>
    <xf numFmtId="187" fontId="14" fillId="0" borderId="1" xfId="2" applyNumberFormat="1" applyBorder="1" applyAlignment="1">
      <alignment vertical="center" shrinkToFit="1"/>
    </xf>
    <xf numFmtId="190" fontId="14" fillId="0" borderId="1" xfId="2" applyNumberFormat="1" applyBorder="1" applyAlignment="1">
      <alignment vertical="center" shrinkToFit="1"/>
    </xf>
    <xf numFmtId="0" fontId="0" fillId="0" borderId="10" xfId="0" applyBorder="1" applyAlignment="1">
      <alignment horizontal="center" vertical="center"/>
    </xf>
    <xf numFmtId="0" fontId="0" fillId="0" borderId="58"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59" xfId="0" applyBorder="1">
      <alignment vertical="center"/>
    </xf>
    <xf numFmtId="0" fontId="0" fillId="0" borderId="60" xfId="0" applyBorder="1">
      <alignment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3" borderId="1" xfId="4" applyFont="1" applyFill="1" applyBorder="1" applyAlignment="1">
      <alignment horizontal="center" vertical="center"/>
    </xf>
    <xf numFmtId="0" fontId="0" fillId="0" borderId="6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29" fillId="2" borderId="1" xfId="2" applyFont="1" applyFill="1" applyBorder="1" applyAlignment="1">
      <alignment horizontal="center" vertical="center" wrapText="1"/>
    </xf>
    <xf numFmtId="189" fontId="14" fillId="0" borderId="1" xfId="2" applyNumberFormat="1" applyBorder="1" applyAlignment="1">
      <alignment vertical="center"/>
    </xf>
    <xf numFmtId="0" fontId="9" fillId="0" borderId="0" xfId="2" applyFont="1" applyAlignment="1" applyProtection="1">
      <alignment horizontal="center"/>
      <protection locked="0"/>
    </xf>
    <xf numFmtId="0" fontId="29" fillId="2" borderId="8" xfId="2" applyFont="1" applyFill="1" applyBorder="1" applyAlignment="1">
      <alignment horizontal="center" vertical="center" wrapText="1"/>
    </xf>
    <xf numFmtId="0" fontId="17" fillId="0" borderId="1" xfId="2" applyFont="1" applyBorder="1" applyAlignment="1" applyProtection="1">
      <alignment vertical="center" wrapText="1"/>
      <protection locked="0"/>
    </xf>
    <xf numFmtId="0" fontId="17" fillId="0" borderId="1" xfId="2" applyFont="1" applyBorder="1" applyAlignment="1" applyProtection="1">
      <alignment horizontal="center" vertical="center" wrapText="1"/>
      <protection locked="0"/>
    </xf>
    <xf numFmtId="0" fontId="17" fillId="0" borderId="12" xfId="2" applyFont="1" applyBorder="1" applyAlignment="1" applyProtection="1">
      <alignment horizontal="left" vertical="center"/>
      <protection locked="0"/>
    </xf>
    <xf numFmtId="0" fontId="17" fillId="0" borderId="0" xfId="2" applyFont="1" applyAlignment="1" applyProtection="1">
      <alignment horizontal="left" vertical="center"/>
      <protection locked="0"/>
    </xf>
    <xf numFmtId="0" fontId="17" fillId="0" borderId="4" xfId="2" applyFont="1" applyBorder="1" applyAlignment="1" applyProtection="1">
      <alignment horizontal="left" vertical="center"/>
      <protection locked="0"/>
    </xf>
    <xf numFmtId="191" fontId="14" fillId="0" borderId="1" xfId="2" applyNumberFormat="1" applyBorder="1" applyAlignment="1">
      <alignment vertical="center"/>
    </xf>
    <xf numFmtId="0" fontId="9" fillId="0" borderId="1" xfId="4" applyFont="1" applyBorder="1" applyAlignment="1">
      <alignment horizontal="center" vertical="center"/>
    </xf>
    <xf numFmtId="0" fontId="0" fillId="0" borderId="11" xfId="0" applyBorder="1">
      <alignment vertical="center"/>
    </xf>
    <xf numFmtId="0" fontId="0" fillId="0" borderId="62" xfId="0" applyBorder="1">
      <alignment vertical="center"/>
    </xf>
    <xf numFmtId="0" fontId="0" fillId="0" borderId="1" xfId="0" applyBorder="1">
      <alignment vertical="center"/>
    </xf>
    <xf numFmtId="0" fontId="0" fillId="0" borderId="8" xfId="0" applyBorder="1">
      <alignment vertical="center"/>
    </xf>
    <xf numFmtId="0" fontId="24" fillId="0" borderId="10"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center" vertical="center"/>
    </xf>
    <xf numFmtId="0" fontId="4" fillId="0" borderId="2" xfId="2" applyFont="1" applyBorder="1" applyAlignment="1" applyProtection="1">
      <alignment vertical="center" shrinkToFit="1"/>
      <protection locked="0"/>
    </xf>
    <xf numFmtId="0" fontId="36" fillId="2" borderId="1" xfId="2" applyFont="1" applyFill="1" applyBorder="1" applyAlignment="1">
      <alignment horizontal="center" vertical="center" wrapText="1" shrinkToFit="1"/>
    </xf>
    <xf numFmtId="0" fontId="14" fillId="0" borderId="8" xfId="2" applyBorder="1" applyAlignment="1">
      <alignment vertical="center" shrinkToFit="1"/>
    </xf>
    <xf numFmtId="0" fontId="14" fillId="0" borderId="3" xfId="2" applyBorder="1" applyAlignment="1">
      <alignment vertical="center" shrinkToFit="1"/>
    </xf>
    <xf numFmtId="0" fontId="14" fillId="0" borderId="1" xfId="7" applyBorder="1" applyAlignment="1">
      <alignment vertical="center" shrinkToFit="1"/>
    </xf>
    <xf numFmtId="0" fontId="14"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6" fillId="0" borderId="1" xfId="4" applyFont="1" applyBorder="1" applyAlignment="1">
      <alignment horizontal="center" vertical="center"/>
    </xf>
    <xf numFmtId="0" fontId="14" fillId="0" borderId="0" xfId="2" applyAlignment="1">
      <alignment horizontal="center" vertical="center"/>
    </xf>
    <xf numFmtId="0" fontId="14" fillId="0" borderId="1" xfId="2" applyBorder="1" applyAlignment="1">
      <alignment vertical="center"/>
    </xf>
    <xf numFmtId="195" fontId="48" fillId="0" borderId="1" xfId="2" applyNumberFormat="1" applyFont="1" applyBorder="1" applyAlignment="1" applyProtection="1">
      <alignment horizontal="center" vertical="center" wrapText="1"/>
      <protection locked="0"/>
    </xf>
    <xf numFmtId="190" fontId="48" fillId="0" borderId="1" xfId="2" applyNumberFormat="1" applyFont="1" applyBorder="1" applyAlignment="1" applyProtection="1">
      <alignment horizontal="right" vertical="center" wrapText="1"/>
      <protection locked="0"/>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19" fillId="0" borderId="0" xfId="2" applyFont="1" applyAlignment="1">
      <alignment vertical="center"/>
    </xf>
    <xf numFmtId="0" fontId="50" fillId="0" borderId="0" xfId="2" applyFont="1" applyAlignment="1" applyProtection="1">
      <alignment vertical="center"/>
      <protection locked="0"/>
    </xf>
    <xf numFmtId="0" fontId="19" fillId="0" borderId="0" xfId="2" applyFont="1" applyAlignment="1" applyProtection="1">
      <alignment vertical="center"/>
      <protection locked="0"/>
    </xf>
    <xf numFmtId="0" fontId="19" fillId="0" borderId="0" xfId="4" applyFont="1" applyAlignment="1">
      <alignment horizontal="left" vertical="center"/>
    </xf>
    <xf numFmtId="0" fontId="9" fillId="0" borderId="0" xfId="2" applyFont="1"/>
    <xf numFmtId="0" fontId="9" fillId="0" borderId="1" xfId="2" applyFont="1" applyBorder="1" applyAlignment="1">
      <alignment horizontal="center" vertical="center"/>
    </xf>
    <xf numFmtId="0" fontId="9" fillId="0" borderId="2" xfId="2" applyFont="1" applyBorder="1" applyAlignment="1">
      <alignment horizontal="center" vertical="center" shrinkToFit="1"/>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9" fillId="0" borderId="0" xfId="2" applyFont="1" applyAlignment="1" applyProtection="1">
      <alignmen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4" fillId="2" borderId="14" xfId="2" applyFont="1" applyFill="1" applyBorder="1" applyAlignment="1">
      <alignment horizontal="centerContinuous"/>
    </xf>
    <xf numFmtId="0" fontId="4" fillId="2" borderId="13" xfId="2" applyFont="1" applyFill="1" applyBorder="1" applyAlignment="1">
      <alignment horizontal="centerContinuous" vertical="center"/>
    </xf>
    <xf numFmtId="0" fontId="4" fillId="0" borderId="0" xfId="2" applyFont="1" applyAlignment="1">
      <alignment vertical="center"/>
    </xf>
    <xf numFmtId="0" fontId="47" fillId="0" borderId="0" xfId="2" applyFont="1" applyAlignment="1" applyProtection="1">
      <alignment vertical="center"/>
      <protection locked="0"/>
    </xf>
    <xf numFmtId="0" fontId="17" fillId="0" borderId="3" xfId="5" applyFont="1" applyBorder="1" applyAlignment="1">
      <alignment horizontal="center" vertical="center" shrinkToFit="1"/>
    </xf>
    <xf numFmtId="0" fontId="17" fillId="0" borderId="1" xfId="5" applyFont="1" applyBorder="1" applyAlignment="1">
      <alignment horizontal="center" vertical="center" shrinkToFit="1"/>
    </xf>
    <xf numFmtId="180" fontId="9" fillId="0" borderId="8" xfId="2" applyNumberFormat="1" applyFont="1" applyBorder="1" applyAlignment="1" applyProtection="1">
      <alignment horizontal="center" vertical="center"/>
      <protection locked="0"/>
    </xf>
    <xf numFmtId="0" fontId="9" fillId="0" borderId="1" xfId="4" applyFont="1" applyBorder="1" applyAlignment="1">
      <alignment horizontal="center" vertical="center" shrinkToFit="1"/>
    </xf>
    <xf numFmtId="2" fontId="17" fillId="0" borderId="2" xfId="5" applyNumberFormat="1" applyFont="1" applyBorder="1" applyAlignment="1">
      <alignment vertical="center" shrinkToFit="1"/>
    </xf>
    <xf numFmtId="0" fontId="9" fillId="0" borderId="17" xfId="5" applyFont="1" applyBorder="1" applyAlignment="1">
      <alignment vertical="center" shrinkToFit="1"/>
    </xf>
    <xf numFmtId="0" fontId="9" fillId="0" borderId="51" xfId="5" applyFont="1" applyBorder="1" applyAlignment="1">
      <alignment vertical="center" shrinkToFit="1"/>
    </xf>
    <xf numFmtId="0" fontId="9" fillId="0" borderId="50" xfId="5" applyFont="1" applyBorder="1" applyAlignment="1">
      <alignment vertical="center" shrinkToFit="1"/>
    </xf>
    <xf numFmtId="0" fontId="9" fillId="0" borderId="49" xfId="5" applyFont="1" applyBorder="1" applyAlignment="1">
      <alignment vertical="center" shrinkToFit="1"/>
    </xf>
    <xf numFmtId="0" fontId="9" fillId="0" borderId="16" xfId="5" applyFont="1" applyBorder="1" applyAlignment="1">
      <alignment vertical="center" shrinkToFit="1"/>
    </xf>
    <xf numFmtId="0" fontId="9" fillId="2" borderId="49" xfId="5" applyFont="1" applyFill="1" applyBorder="1" applyAlignment="1">
      <alignment horizontal="center" vertical="center" shrinkToFit="1"/>
    </xf>
    <xf numFmtId="0" fontId="9" fillId="2" borderId="51"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1" xfId="5" applyNumberFormat="1" applyFont="1" applyBorder="1" applyAlignment="1">
      <alignment vertical="center" shrinkToFit="1"/>
    </xf>
    <xf numFmtId="2" fontId="9" fillId="0" borderId="16" xfId="5" applyNumberFormat="1" applyFont="1" applyBorder="1" applyAlignment="1">
      <alignment vertical="center" shrinkToFit="1"/>
    </xf>
    <xf numFmtId="0" fontId="14" fillId="0" borderId="1" xfId="2" applyBorder="1" applyAlignment="1">
      <alignment horizontal="center" vertical="center"/>
    </xf>
    <xf numFmtId="198" fontId="17" fillId="0" borderId="19" xfId="5" applyNumberFormat="1" applyFont="1" applyBorder="1" applyAlignment="1">
      <alignment horizontal="center" vertical="center" shrinkToFit="1"/>
    </xf>
    <xf numFmtId="180" fontId="17" fillId="0" borderId="18" xfId="5" applyNumberFormat="1" applyFont="1" applyBorder="1" applyAlignment="1">
      <alignment horizontal="center" vertical="center" shrinkToFit="1"/>
    </xf>
    <xf numFmtId="2" fontId="17" fillId="0" borderId="23" xfId="5" applyNumberFormat="1" applyFont="1" applyBorder="1" applyAlignment="1">
      <alignment vertical="center" shrinkToFit="1"/>
    </xf>
    <xf numFmtId="2" fontId="17" fillId="0" borderId="8" xfId="5" applyNumberFormat="1" applyFont="1" applyBorder="1" applyAlignment="1">
      <alignment vertical="center" shrinkToFit="1"/>
    </xf>
    <xf numFmtId="0" fontId="17" fillId="0" borderId="70" xfId="5" applyFont="1" applyBorder="1" applyAlignment="1">
      <alignment horizontal="center" vertical="center" shrinkToFit="1"/>
    </xf>
    <xf numFmtId="190" fontId="14" fillId="0" borderId="1" xfId="7" applyNumberFormat="1" applyBorder="1" applyAlignment="1">
      <alignment horizontal="right" vertical="center" shrinkToFit="1"/>
    </xf>
    <xf numFmtId="198" fontId="14" fillId="0" borderId="1" xfId="7" applyNumberFormat="1" applyBorder="1" applyAlignment="1">
      <alignment horizontal="center" vertical="center"/>
    </xf>
    <xf numFmtId="0" fontId="53" fillId="0" borderId="1" xfId="7" applyFont="1" applyBorder="1" applyAlignment="1">
      <alignment horizontal="center" vertical="center"/>
    </xf>
    <xf numFmtId="0" fontId="0" fillId="0" borderId="1" xfId="7" applyFont="1" applyBorder="1" applyAlignment="1">
      <alignment horizontal="center" vertical="center"/>
    </xf>
    <xf numFmtId="0" fontId="4" fillId="0" borderId="12" xfId="2" applyFont="1" applyBorder="1" applyAlignment="1" applyProtection="1">
      <alignment vertical="center"/>
      <protection locked="0"/>
    </xf>
    <xf numFmtId="198" fontId="17" fillId="0" borderId="71" xfId="5" applyNumberFormat="1" applyFont="1" applyBorder="1" applyAlignment="1">
      <alignment horizontal="center" vertical="center" shrinkToFit="1"/>
    </xf>
    <xf numFmtId="180" fontId="17" fillId="0" borderId="72" xfId="5" applyNumberFormat="1" applyFont="1" applyBorder="1" applyAlignment="1">
      <alignment horizontal="center" vertical="center" shrinkToFit="1"/>
    </xf>
    <xf numFmtId="0" fontId="17" fillId="0" borderId="73" xfId="5" applyFont="1" applyBorder="1" applyAlignment="1">
      <alignment vertical="center" shrinkToFit="1"/>
    </xf>
    <xf numFmtId="0" fontId="17" fillId="0" borderId="74" xfId="5" applyFont="1" applyBorder="1" applyAlignment="1">
      <alignment vertical="center" shrinkToFit="1"/>
    </xf>
    <xf numFmtId="0" fontId="17" fillId="0" borderId="75" xfId="5" applyFont="1" applyBorder="1" applyAlignment="1">
      <alignment vertical="center" shrinkToFit="1"/>
    </xf>
    <xf numFmtId="0" fontId="17" fillId="0" borderId="76" xfId="5" applyFont="1" applyBorder="1" applyAlignment="1">
      <alignment vertical="center" shrinkToFit="1"/>
    </xf>
    <xf numFmtId="0" fontId="17" fillId="0" borderId="72" xfId="5" applyFont="1" applyBorder="1" applyAlignment="1">
      <alignment vertical="center" shrinkToFit="1"/>
    </xf>
    <xf numFmtId="2" fontId="17" fillId="0" borderId="73" xfId="5" applyNumberFormat="1" applyFont="1" applyBorder="1" applyAlignment="1">
      <alignment vertical="center" shrinkToFit="1"/>
    </xf>
    <xf numFmtId="2" fontId="17" fillId="0" borderId="74" xfId="5" applyNumberFormat="1" applyFont="1" applyBorder="1" applyAlignment="1">
      <alignment vertical="center" shrinkToFit="1"/>
    </xf>
    <xf numFmtId="2" fontId="17" fillId="0" borderId="75" xfId="5" applyNumberFormat="1" applyFont="1" applyBorder="1" applyAlignment="1">
      <alignment vertical="center" shrinkToFit="1"/>
    </xf>
    <xf numFmtId="2" fontId="17" fillId="0" borderId="77" xfId="5" applyNumberFormat="1" applyFont="1" applyBorder="1" applyAlignment="1">
      <alignment vertical="center" shrinkToFit="1"/>
    </xf>
    <xf numFmtId="2" fontId="17" fillId="0" borderId="72" xfId="5" applyNumberFormat="1" applyFont="1" applyBorder="1" applyAlignment="1">
      <alignment vertical="center" shrinkToFit="1"/>
    </xf>
    <xf numFmtId="40" fontId="17" fillId="0" borderId="18" xfId="6" applyNumberFormat="1" applyFont="1" applyFill="1" applyBorder="1" applyAlignment="1">
      <alignment horizontal="center" vertical="center" shrinkToFit="1"/>
    </xf>
    <xf numFmtId="2" fontId="17" fillId="0" borderId="18" xfId="5" applyNumberFormat="1" applyFont="1" applyBorder="1" applyAlignment="1">
      <alignment horizontal="center" vertical="center" shrinkToFit="1"/>
    </xf>
    <xf numFmtId="0" fontId="4" fillId="0" borderId="1" xfId="4" applyFont="1" applyBorder="1" applyAlignment="1" applyProtection="1">
      <alignment horizontal="center" vertical="center"/>
      <protection locked="0"/>
    </xf>
    <xf numFmtId="0" fontId="4" fillId="0" borderId="1" xfId="4" applyFont="1" applyBorder="1" applyAlignment="1" applyProtection="1">
      <alignment horizontal="center" vertical="center" shrinkToFit="1"/>
      <protection locked="0"/>
    </xf>
    <xf numFmtId="0" fontId="9" fillId="6" borderId="0" xfId="2" applyFont="1" applyFill="1" applyAlignment="1">
      <alignment vertical="center"/>
    </xf>
    <xf numFmtId="0" fontId="9" fillId="6" borderId="1" xfId="2" applyFont="1" applyFill="1" applyBorder="1" applyAlignment="1">
      <alignment vertical="center"/>
    </xf>
    <xf numFmtId="0" fontId="22" fillId="6" borderId="0" xfId="5" applyFont="1" applyFill="1">
      <alignment vertical="center"/>
    </xf>
    <xf numFmtId="200" fontId="17" fillId="0" borderId="1" xfId="5" applyNumberFormat="1" applyFont="1" applyBorder="1" applyAlignment="1">
      <alignment vertical="center" shrinkToFit="1"/>
    </xf>
    <xf numFmtId="0" fontId="17" fillId="0" borderId="76" xfId="5" applyFont="1" applyBorder="1" applyAlignment="1">
      <alignment horizontal="center" vertical="center" shrinkToFit="1"/>
    </xf>
    <xf numFmtId="0" fontId="17" fillId="0" borderId="74" xfId="5" applyFont="1" applyBorder="1" applyAlignment="1">
      <alignment horizontal="center" vertical="center" shrinkToFit="1"/>
    </xf>
    <xf numFmtId="202" fontId="17" fillId="0" borderId="1" xfId="2" applyNumberFormat="1" applyFont="1" applyBorder="1" applyAlignment="1" applyProtection="1">
      <alignment horizontal="center" vertical="center" shrinkToFit="1"/>
      <protection locked="0"/>
    </xf>
    <xf numFmtId="203" fontId="48" fillId="0" borderId="1" xfId="2" applyNumberFormat="1" applyFont="1" applyBorder="1" applyAlignment="1" applyProtection="1">
      <alignment horizontal="right" vertical="center" shrinkToFit="1"/>
      <protection locked="0"/>
    </xf>
    <xf numFmtId="195" fontId="48" fillId="0" borderId="1" xfId="2" applyNumberFormat="1" applyFont="1" applyBorder="1" applyAlignment="1" applyProtection="1">
      <alignment horizontal="center" vertical="center" shrinkToFit="1"/>
      <protection locked="0"/>
    </xf>
    <xf numFmtId="190" fontId="48" fillId="0" borderId="1" xfId="2" applyNumberFormat="1" applyFont="1" applyBorder="1" applyAlignment="1" applyProtection="1">
      <alignment horizontal="right" vertical="center" shrinkToFit="1"/>
      <protection locked="0"/>
    </xf>
    <xf numFmtId="201" fontId="48" fillId="0" borderId="1" xfId="2" applyNumberFormat="1" applyFont="1" applyBorder="1" applyAlignment="1" applyProtection="1">
      <alignment horizontal="center" vertical="center" shrinkToFit="1"/>
      <protection locked="0"/>
    </xf>
    <xf numFmtId="0" fontId="4" fillId="0" borderId="0" xfId="2" applyFont="1" applyAlignment="1" applyProtection="1">
      <alignment horizontal="center"/>
      <protection locked="0"/>
    </xf>
    <xf numFmtId="0" fontId="4" fillId="0" borderId="0" xfId="2" applyFont="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7" fillId="2" borderId="2" xfId="2" applyFont="1" applyFill="1" applyBorder="1" applyAlignment="1">
      <alignment horizontal="center" vertical="center" wrapText="1" shrinkToFit="1"/>
    </xf>
    <xf numFmtId="0" fontId="17" fillId="2" borderId="3" xfId="2" applyFont="1" applyFill="1" applyBorder="1" applyAlignment="1">
      <alignment horizontal="center" vertical="center" wrapText="1" shrinkToFit="1"/>
    </xf>
    <xf numFmtId="182" fontId="9" fillId="0" borderId="2" xfId="2" applyNumberFormat="1" applyFont="1" applyBorder="1" applyAlignment="1" applyProtection="1">
      <alignment horizontal="center" vertical="center"/>
      <protection locked="0"/>
    </xf>
    <xf numFmtId="182"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3"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4"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5" fontId="9" fillId="0" borderId="2" xfId="2" applyNumberFormat="1" applyFont="1" applyBorder="1" applyAlignment="1" applyProtection="1">
      <alignment horizontal="center" vertical="center"/>
      <protection locked="0"/>
    </xf>
    <xf numFmtId="185"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25" fillId="0" borderId="2" xfId="0" applyFont="1" applyBorder="1" applyAlignment="1" applyProtection="1">
      <alignment horizontal="center" vertical="center" shrinkToFit="1"/>
      <protection locked="0"/>
    </xf>
    <xf numFmtId="0" fontId="25" fillId="0" borderId="8" xfId="0" applyFont="1" applyBorder="1" applyAlignment="1" applyProtection="1">
      <alignment horizontal="center" vertical="center" shrinkToFit="1"/>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25" fillId="0" borderId="13" xfId="0" applyFont="1" applyBorder="1" applyAlignment="1" applyProtection="1">
      <alignment horizontal="center" vertical="center"/>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7" fontId="11" fillId="0" borderId="2" xfId="1" applyNumberFormat="1" applyBorder="1" applyAlignment="1" applyProtection="1">
      <alignment horizontal="center" vertical="center" shrinkToFit="1"/>
      <protection locked="0"/>
    </xf>
    <xf numFmtId="197" fontId="11" fillId="0" borderId="3" xfId="1" applyNumberFormat="1" applyBorder="1" applyAlignment="1" applyProtection="1">
      <alignment horizontal="center" vertical="center" shrinkToFit="1"/>
      <protection locked="0"/>
    </xf>
    <xf numFmtId="197" fontId="11" fillId="0" borderId="8" xfId="1" applyNumberForma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6" fontId="25" fillId="0" borderId="15" xfId="0" applyNumberFormat="1" applyFont="1" applyBorder="1" applyAlignment="1" applyProtection="1">
      <alignment horizontal="center" vertical="center"/>
      <protection locked="0"/>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7" fontId="11" fillId="0" borderId="9" xfId="1" applyNumberFormat="1" applyBorder="1" applyAlignment="1" applyProtection="1">
      <alignment horizontal="center" vertical="center" shrinkToFit="1"/>
      <protection locked="0"/>
    </xf>
    <xf numFmtId="197" fontId="11" fillId="0" borderId="10" xfId="1" applyNumberFormat="1" applyBorder="1" applyAlignment="1" applyProtection="1">
      <alignment horizontal="center" vertical="center" shrinkToFit="1"/>
      <protection locked="0"/>
    </xf>
    <xf numFmtId="197" fontId="11" fillId="0" borderId="11" xfId="1" applyNumberForma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25" fillId="0" borderId="9" xfId="0" quotePrefix="1" applyNumberFormat="1" applyFont="1" applyBorder="1" applyAlignment="1" applyProtection="1">
      <alignment horizontal="center" vertical="center"/>
      <protection locked="0"/>
    </xf>
    <xf numFmtId="0" fontId="25" fillId="0" borderId="11" xfId="0" applyFont="1" applyBorder="1" applyAlignment="1" applyProtection="1">
      <alignment horizontal="center" vertical="center"/>
      <protection locked="0"/>
    </xf>
    <xf numFmtId="0" fontId="25" fillId="0" borderId="12" xfId="0" applyFont="1" applyBorder="1" applyAlignment="1" applyProtection="1">
      <alignment horizontal="center" vertical="center" shrinkToFit="1"/>
      <protection locked="0"/>
    </xf>
    <xf numFmtId="0" fontId="25" fillId="0" borderId="4" xfId="0" applyFont="1" applyBorder="1" applyAlignment="1" applyProtection="1">
      <alignment horizontal="center" vertical="center" shrinkToFit="1"/>
      <protection locked="0"/>
    </xf>
    <xf numFmtId="14" fontId="25" fillId="0" borderId="2" xfId="0"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17" fillId="0" borderId="6" xfId="2" applyFont="1" applyBorder="1" applyAlignment="1">
      <alignment horizontal="center" vertical="center" wrapText="1" shrinkToFit="1"/>
    </xf>
    <xf numFmtId="0" fontId="17" fillId="0" borderId="7" xfId="2" applyFont="1" applyBorder="1" applyAlignment="1">
      <alignment horizontal="center" vertical="center" shrinkToFit="1"/>
    </xf>
    <xf numFmtId="0" fontId="17" fillId="0" borderId="5" xfId="2" applyFont="1" applyBorder="1" applyAlignment="1">
      <alignment horizontal="center" vertical="center" shrinkToFit="1"/>
    </xf>
    <xf numFmtId="0" fontId="17" fillId="0" borderId="9" xfId="2" applyFont="1" applyBorder="1" applyAlignment="1">
      <alignment horizontal="center" vertical="center" shrinkToFit="1"/>
    </xf>
    <xf numFmtId="0" fontId="17" fillId="0" borderId="10" xfId="2" applyFont="1" applyBorder="1" applyAlignment="1">
      <alignment horizontal="center" vertical="center" shrinkToFit="1"/>
    </xf>
    <xf numFmtId="0" fontId="17"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29" fillId="0" borderId="6" xfId="2" applyFont="1" applyBorder="1" applyAlignment="1">
      <alignment horizontal="center" vertical="center" wrapText="1" shrinkToFit="1"/>
    </xf>
    <xf numFmtId="0" fontId="29" fillId="0" borderId="7" xfId="2" applyFont="1" applyBorder="1" applyAlignment="1">
      <alignment horizontal="center" vertical="center" shrinkToFit="1"/>
    </xf>
    <xf numFmtId="0" fontId="29" fillId="0" borderId="5" xfId="2" applyFont="1" applyBorder="1" applyAlignment="1">
      <alignment horizontal="center" vertical="center" shrinkToFit="1"/>
    </xf>
    <xf numFmtId="0" fontId="29" fillId="0" borderId="9" xfId="2" applyFont="1" applyBorder="1" applyAlignment="1">
      <alignment horizontal="center" vertical="center" shrinkToFit="1"/>
    </xf>
    <xf numFmtId="0" fontId="29" fillId="0" borderId="10" xfId="2" applyFont="1" applyBorder="1" applyAlignment="1">
      <alignment horizontal="center" vertical="center" shrinkToFit="1"/>
    </xf>
    <xf numFmtId="0" fontId="29" fillId="0" borderId="11" xfId="2"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4" fillId="0" borderId="1" xfId="7" applyBorder="1" applyAlignment="1">
      <alignment horizontal="center" vertical="center" shrinkToFit="1"/>
    </xf>
    <xf numFmtId="0" fontId="0" fillId="0" borderId="1" xfId="0"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4" fillId="0" borderId="8" xfId="7" applyBorder="1" applyAlignment="1">
      <alignment horizontal="center" vertical="center"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0" fillId="0" borderId="1" xfId="7" applyFont="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protection locked="0"/>
    </xf>
    <xf numFmtId="0" fontId="28" fillId="2" borderId="13" xfId="2" applyFont="1" applyFill="1" applyBorder="1" applyAlignment="1" applyProtection="1">
      <alignment horizontal="center" vertical="center" wrapText="1"/>
      <protection locked="0"/>
    </xf>
    <xf numFmtId="0" fontId="49" fillId="2" borderId="14" xfId="2" applyFont="1" applyFill="1" applyBorder="1" applyAlignment="1" applyProtection="1">
      <alignment horizontal="center" vertical="center" wrapText="1" shrinkToFit="1"/>
      <protection locked="0"/>
    </xf>
    <xf numFmtId="0" fontId="49" fillId="2" borderId="13" xfId="2" applyFont="1" applyFill="1" applyBorder="1" applyAlignment="1" applyProtection="1">
      <alignment horizontal="center" vertical="center" wrapText="1" shrinkToFit="1"/>
      <protection locked="0"/>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8" fillId="2" borderId="1" xfId="2" applyFont="1" applyFill="1" applyBorder="1" applyAlignment="1" applyProtection="1">
      <alignment horizontal="center" vertical="center" wrapText="1"/>
      <protection locked="0"/>
    </xf>
    <xf numFmtId="0" fontId="28" fillId="2" borderId="1" xfId="2" applyFont="1" applyFill="1" applyBorder="1" applyAlignment="1">
      <alignment horizontal="center" vertical="center" wrapTex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4" fillId="0" borderId="6" xfId="2" applyFont="1" applyBorder="1" applyAlignment="1">
      <alignment horizontal="center" vertical="center" wrapText="1" shrinkToFit="1"/>
    </xf>
    <xf numFmtId="0" fontId="4" fillId="0" borderId="7" xfId="2" applyFont="1" applyBorder="1" applyAlignment="1">
      <alignment horizontal="center" vertical="center" wrapText="1" shrinkToFit="1"/>
    </xf>
    <xf numFmtId="0" fontId="4" fillId="0" borderId="5" xfId="2" applyFont="1" applyBorder="1" applyAlignment="1">
      <alignment horizontal="center" vertical="center" wrapText="1" shrinkToFit="1"/>
    </xf>
    <xf numFmtId="0" fontId="4" fillId="0" borderId="9" xfId="2" applyFont="1" applyBorder="1" applyAlignment="1">
      <alignment horizontal="center" vertical="center" wrapText="1" shrinkToFit="1"/>
    </xf>
    <xf numFmtId="0" fontId="4" fillId="0" borderId="10" xfId="2" applyFont="1" applyBorder="1" applyAlignment="1">
      <alignment horizontal="center" vertical="center" wrapText="1" shrinkToFit="1"/>
    </xf>
    <xf numFmtId="0" fontId="4" fillId="0" borderId="11" xfId="2" applyFont="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17" fillId="0" borderId="7" xfId="2" applyFont="1" applyBorder="1" applyAlignment="1">
      <alignment horizontal="center" vertical="center" wrapText="1" shrinkToFit="1"/>
    </xf>
    <xf numFmtId="0" fontId="17" fillId="0" borderId="5" xfId="2" applyFont="1" applyBorder="1" applyAlignment="1">
      <alignment horizontal="center" vertical="center" wrapText="1" shrinkToFit="1"/>
    </xf>
    <xf numFmtId="0" fontId="17" fillId="0" borderId="9" xfId="2" applyFont="1" applyBorder="1" applyAlignment="1">
      <alignment horizontal="center" vertical="center" wrapText="1" shrinkToFit="1"/>
    </xf>
    <xf numFmtId="0" fontId="17" fillId="0" borderId="10" xfId="2" applyFont="1" applyBorder="1" applyAlignment="1">
      <alignment horizontal="center" vertical="center" wrapText="1" shrinkToFit="1"/>
    </xf>
    <xf numFmtId="0" fontId="17"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177" fontId="9" fillId="0" borderId="6" xfId="2" applyNumberFormat="1" applyFont="1" applyBorder="1" applyAlignment="1" applyProtection="1">
      <alignment horizontal="center" vertical="center" shrinkToFit="1"/>
      <protection locked="0"/>
    </xf>
    <xf numFmtId="177" fontId="9" fillId="0" borderId="12" xfId="2" applyNumberFormat="1" applyFont="1" applyBorder="1" applyAlignment="1" applyProtection="1">
      <alignment horizontal="center" vertical="center" shrinkToFit="1"/>
      <protection locked="0"/>
    </xf>
    <xf numFmtId="177" fontId="9" fillId="0" borderId="9" xfId="2" applyNumberFormat="1" applyFont="1" applyBorder="1" applyAlignment="1" applyProtection="1">
      <alignment horizontal="center" vertical="center" shrinkToFit="1"/>
      <protection locked="0"/>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10" fillId="2" borderId="1" xfId="2" applyNumberFormat="1" applyFont="1" applyFill="1" applyBorder="1" applyAlignment="1">
      <alignment horizontal="center" vertical="center" wrapText="1" shrinkToFit="1"/>
    </xf>
    <xf numFmtId="0" fontId="38" fillId="0" borderId="1" xfId="0" applyFont="1" applyBorder="1" applyAlignment="1">
      <alignment horizontal="center" vertical="center" shrinkToFit="1"/>
    </xf>
    <xf numFmtId="177" fontId="10" fillId="0" borderId="1" xfId="2" applyNumberFormat="1" applyFont="1" applyBorder="1" applyAlignment="1" applyProtection="1">
      <alignment horizontal="center" vertical="center" shrinkToFit="1"/>
      <protection locked="0"/>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94" fontId="9" fillId="0" borderId="14" xfId="2" applyNumberFormat="1" applyFont="1" applyBorder="1" applyAlignment="1" applyProtection="1">
      <alignment horizontal="center" vertical="center" shrinkToFit="1"/>
      <protection locked="0"/>
    </xf>
    <xf numFmtId="194" fontId="9" fillId="0" borderId="15" xfId="2" applyNumberFormat="1" applyFont="1" applyBorder="1" applyAlignment="1" applyProtection="1">
      <alignment horizontal="center" vertical="center" shrinkToFit="1"/>
      <protection locked="0"/>
    </xf>
    <xf numFmtId="194" fontId="9" fillId="0" borderId="13" xfId="2" applyNumberFormat="1" applyFont="1" applyBorder="1" applyAlignment="1" applyProtection="1">
      <alignment horizontal="center" vertical="center" shrinkToFit="1"/>
      <protection locked="0"/>
    </xf>
    <xf numFmtId="177" fontId="9" fillId="2" borderId="13" xfId="2" applyNumberFormat="1" applyFont="1" applyFill="1" applyBorder="1" applyAlignment="1">
      <alignment horizontal="center" vertical="center" shrinkToFit="1"/>
    </xf>
    <xf numFmtId="194" fontId="9" fillId="0" borderId="6" xfId="2" applyNumberFormat="1" applyFont="1" applyBorder="1" applyAlignment="1" applyProtection="1">
      <alignment horizontal="center" vertical="center" shrinkToFit="1"/>
      <protection locked="0"/>
    </xf>
    <xf numFmtId="194" fontId="9" fillId="0" borderId="12" xfId="2" applyNumberFormat="1" applyFont="1" applyBorder="1" applyAlignment="1" applyProtection="1">
      <alignment horizontal="center" vertical="center" shrinkToFit="1"/>
      <protection locked="0"/>
    </xf>
    <xf numFmtId="194" fontId="9" fillId="0" borderId="9" xfId="2" applyNumberFormat="1" applyFont="1" applyBorder="1" applyAlignment="1" applyProtection="1">
      <alignment horizontal="center" vertical="center" shrinkToFit="1"/>
      <protection locked="0"/>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197" fontId="11" fillId="0" borderId="6" xfId="1" applyNumberFormat="1" applyBorder="1" applyAlignment="1" applyProtection="1">
      <alignment vertical="center" shrinkToFit="1"/>
      <protection locked="0"/>
    </xf>
    <xf numFmtId="197" fontId="11" fillId="0" borderId="5" xfId="1" applyNumberFormat="1" applyBorder="1" applyAlignment="1" applyProtection="1">
      <alignment vertical="center" shrinkToFit="1"/>
      <protection locked="0"/>
    </xf>
    <xf numFmtId="197" fontId="11" fillId="0" borderId="12" xfId="1" applyNumberFormat="1" applyBorder="1" applyAlignment="1" applyProtection="1">
      <alignment vertical="center" shrinkToFit="1"/>
      <protection locked="0"/>
    </xf>
    <xf numFmtId="197" fontId="11" fillId="0" borderId="4" xfId="1" applyNumberFormat="1" applyBorder="1" applyAlignment="1" applyProtection="1">
      <alignment vertical="center" shrinkToFit="1"/>
      <protection locked="0"/>
    </xf>
    <xf numFmtId="197" fontId="11" fillId="0" borderId="9" xfId="1" applyNumberFormat="1" applyBorder="1" applyAlignment="1" applyProtection="1">
      <alignment vertical="center" shrinkToFit="1"/>
      <protection locked="0"/>
    </xf>
    <xf numFmtId="197" fontId="11" fillId="0" borderId="11" xfId="1" applyNumberForma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0" fontId="34" fillId="0" borderId="9" xfId="0" applyFont="1" applyBorder="1" applyAlignment="1" applyProtection="1">
      <alignment vertical="center" shrinkToFit="1"/>
      <protection locked="0"/>
    </xf>
    <xf numFmtId="0" fontId="34" fillId="0" borderId="10" xfId="0" applyFont="1" applyBorder="1" applyAlignment="1" applyProtection="1">
      <alignment vertical="center" shrinkToFit="1"/>
      <protection locked="0"/>
    </xf>
    <xf numFmtId="0" fontId="34" fillId="0" borderId="11" xfId="0" applyFont="1" applyBorder="1" applyAlignment="1" applyProtection="1">
      <alignment vertical="center" shrinkToFit="1"/>
      <protection locked="0"/>
    </xf>
    <xf numFmtId="177" fontId="9" fillId="0" borderId="14" xfId="2" applyNumberFormat="1" applyFont="1" applyBorder="1" applyAlignment="1" applyProtection="1">
      <alignment horizontal="center" vertical="center" shrinkToFit="1"/>
      <protection locked="0"/>
    </xf>
    <xf numFmtId="177" fontId="9" fillId="0" borderId="15" xfId="2" applyNumberFormat="1" applyFont="1" applyBorder="1" applyAlignment="1" applyProtection="1">
      <alignment horizontal="center" vertical="center" shrinkToFit="1"/>
      <protection locked="0"/>
    </xf>
    <xf numFmtId="177" fontId="9" fillId="0" borderId="13" xfId="2" applyNumberFormat="1" applyFont="1" applyBorder="1" applyAlignment="1" applyProtection="1">
      <alignment horizontal="center" vertical="center" shrinkToFit="1"/>
      <protection locked="0"/>
    </xf>
    <xf numFmtId="38" fontId="9" fillId="0" borderId="3" xfId="3" applyFont="1" applyFill="1" applyBorder="1" applyAlignment="1" applyProtection="1">
      <alignment horizontal="center" vertical="center" shrinkToFit="1"/>
      <protection locked="0"/>
    </xf>
    <xf numFmtId="0" fontId="12" fillId="0" borderId="6"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177" fontId="9" fillId="2" borderId="6" xfId="2" applyNumberFormat="1" applyFont="1" applyFill="1" applyBorder="1" applyAlignment="1">
      <alignment horizontal="center" vertical="center" wrapText="1" shrinkToFit="1"/>
    </xf>
    <xf numFmtId="0" fontId="34" fillId="0" borderId="12" xfId="0" applyFont="1" applyBorder="1" applyAlignment="1">
      <alignment horizontal="center" vertical="center" shrinkToFit="1"/>
    </xf>
    <xf numFmtId="0" fontId="34" fillId="0" borderId="9" xfId="0" applyFont="1" applyBorder="1" applyAlignment="1">
      <alignment horizontal="center" vertical="center" shrinkToFit="1"/>
    </xf>
    <xf numFmtId="177" fontId="10" fillId="2" borderId="1" xfId="2" applyNumberFormat="1" applyFont="1" applyFill="1" applyBorder="1" applyAlignment="1">
      <alignment horizontal="center" vertical="center" wrapText="1"/>
    </xf>
    <xf numFmtId="0" fontId="38" fillId="0" borderId="1" xfId="0" applyFont="1" applyBorder="1" applyAlignment="1">
      <alignment horizontal="center" vertical="center" wrapText="1"/>
    </xf>
    <xf numFmtId="0" fontId="9" fillId="0" borderId="1" xfId="2" applyFont="1" applyBorder="1" applyAlignment="1" applyProtection="1">
      <alignment vertical="center" shrinkToFit="1"/>
      <protection locked="0"/>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0" fontId="34" fillId="0" borderId="9" xfId="0" applyFont="1" applyBorder="1" applyAlignment="1">
      <alignment horizontal="center" vertical="center"/>
    </xf>
    <xf numFmtId="0" fontId="34" fillId="0" borderId="11" xfId="0" applyFont="1" applyBorder="1" applyAlignment="1">
      <alignment horizontal="center" vertical="center"/>
    </xf>
    <xf numFmtId="4" fontId="9" fillId="0" borderId="1" xfId="2" applyNumberFormat="1" applyFont="1" applyBorder="1" applyAlignment="1" applyProtection="1">
      <alignment vertical="center" shrinkToFit="1"/>
      <protection locked="0"/>
    </xf>
    <xf numFmtId="0" fontId="51" fillId="4" borderId="10" xfId="2" applyFont="1" applyFill="1" applyBorder="1" applyAlignment="1">
      <alignment vertical="center" shrinkToFit="1"/>
    </xf>
    <xf numFmtId="0" fontId="52" fillId="4" borderId="10" xfId="0" applyFont="1" applyFill="1" applyBorder="1" applyAlignment="1">
      <alignment vertical="center" shrinkToFit="1"/>
    </xf>
    <xf numFmtId="0" fontId="9" fillId="0" borderId="10" xfId="2" applyFont="1" applyBorder="1" applyAlignment="1">
      <alignment vertical="center"/>
    </xf>
    <xf numFmtId="0" fontId="34" fillId="0" borderId="10" xfId="0" applyFont="1" applyBorder="1">
      <alignment vertical="center"/>
    </xf>
    <xf numFmtId="0" fontId="34" fillId="0" borderId="11" xfId="0" applyFont="1" applyBorder="1">
      <alignment vertical="center"/>
    </xf>
    <xf numFmtId="49" fontId="9" fillId="0" borderId="1" xfId="2" applyNumberFormat="1" applyFont="1" applyBorder="1" applyAlignment="1" applyProtection="1">
      <alignment vertical="center"/>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198" fontId="9" fillId="0" borderId="2" xfId="2" applyNumberFormat="1" applyFont="1" applyBorder="1" applyAlignment="1" applyProtection="1">
      <alignment horizontal="center" vertical="center"/>
      <protection locked="0"/>
    </xf>
    <xf numFmtId="198" fontId="9" fillId="0" borderId="8" xfId="2" applyNumberFormat="1" applyFont="1" applyBorder="1" applyAlignment="1" applyProtection="1">
      <alignment horizontal="center" vertical="center"/>
      <protection locked="0"/>
    </xf>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29" fillId="2" borderId="1" xfId="2" applyFont="1" applyFill="1" applyBorder="1" applyAlignment="1">
      <alignment horizontal="center" vertical="center"/>
    </xf>
    <xf numFmtId="0" fontId="2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4" fillId="0" borderId="9" xfId="0" applyFont="1" applyBorder="1" applyAlignment="1">
      <alignment horizontal="center" vertical="center" wrapText="1" shrinkToFit="1"/>
    </xf>
    <xf numFmtId="0" fontId="34" fillId="0" borderId="10" xfId="0" applyFont="1" applyBorder="1" applyAlignment="1">
      <alignment horizontal="center" vertical="center" wrapText="1" shrinkToFit="1"/>
    </xf>
    <xf numFmtId="0" fontId="34" fillId="0" borderId="11" xfId="0" applyFont="1" applyBorder="1" applyAlignment="1">
      <alignment horizontal="center" vertical="center" wrapText="1"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4"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7" fillId="2" borderId="6"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7" fillId="2" borderId="9"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4" fillId="0" borderId="13" xfId="0" applyFont="1" applyBorder="1" applyAlignment="1">
      <alignment horizontal="center" vertical="center"/>
    </xf>
    <xf numFmtId="0" fontId="34" fillId="0" borderId="11" xfId="0" applyFont="1" applyBorder="1" applyAlignment="1">
      <alignment horizontal="center" vertical="center" shrinkToFit="1"/>
    </xf>
    <xf numFmtId="0" fontId="9" fillId="0" borderId="8" xfId="2" applyFont="1" applyBorder="1" applyAlignment="1">
      <alignment horizontal="center" vertical="center" wrapText="1" shrinkToFit="1"/>
    </xf>
    <xf numFmtId="0" fontId="45" fillId="0" borderId="2" xfId="2" applyFont="1" applyBorder="1" applyAlignment="1">
      <alignment horizontal="center" vertical="center" shrinkToFit="1"/>
    </xf>
    <xf numFmtId="0" fontId="34" fillId="0" borderId="1" xfId="0" applyFont="1" applyBorder="1" applyAlignment="1">
      <alignment horizontal="center" vertical="center" textRotation="255"/>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14" fillId="0" borderId="1" xfId="2" applyBorder="1" applyAlignment="1">
      <alignment horizontal="center" vertical="center"/>
    </xf>
    <xf numFmtId="0" fontId="34" fillId="0" borderId="3" xfId="0" applyFont="1" applyBorder="1">
      <alignment vertical="center"/>
    </xf>
    <xf numFmtId="0" fontId="34" fillId="0" borderId="8" xfId="0" applyFont="1" applyBorder="1">
      <alignment vertical="center"/>
    </xf>
    <xf numFmtId="0" fontId="14" fillId="0" borderId="2" xfId="2" applyBorder="1" applyAlignment="1">
      <alignment vertical="center"/>
    </xf>
    <xf numFmtId="0" fontId="14" fillId="0" borderId="3" xfId="2" applyBorder="1" applyAlignment="1">
      <alignment vertical="center"/>
    </xf>
    <xf numFmtId="176" fontId="14"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shrinkToFit="1"/>
    </xf>
    <xf numFmtId="0" fontId="9" fillId="0" borderId="1" xfId="2" applyFont="1" applyBorder="1" applyAlignment="1">
      <alignment horizontal="center" vertical="center" wrapText="1" shrinkToFit="1"/>
    </xf>
    <xf numFmtId="0" fontId="39" fillId="2" borderId="1" xfId="2" applyFont="1" applyFill="1" applyBorder="1" applyAlignment="1">
      <alignment horizontal="center" vertical="center" wrapText="1"/>
    </xf>
    <xf numFmtId="0" fontId="39"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4" fillId="0" borderId="10"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14" fillId="0" borderId="2" xfId="2" applyBorder="1" applyAlignment="1">
      <alignment vertical="center" wrapText="1"/>
    </xf>
    <xf numFmtId="0" fontId="9" fillId="0" borderId="7" xfId="2" applyFont="1" applyBorder="1" applyAlignment="1" applyProtection="1">
      <alignment vertical="center" wrapText="1"/>
      <protection locked="0"/>
    </xf>
    <xf numFmtId="0" fontId="34" fillId="0" borderId="7" xfId="0" applyFont="1" applyBorder="1" applyAlignment="1">
      <alignment vertical="center" wrapText="1"/>
    </xf>
    <xf numFmtId="0" fontId="34" fillId="0" borderId="0" xfId="0" applyFont="1" applyAlignment="1">
      <alignment vertical="center" wrapText="1"/>
    </xf>
    <xf numFmtId="0" fontId="4" fillId="2" borderId="2" xfId="4" applyFont="1" applyFill="1" applyBorder="1" applyAlignment="1" applyProtection="1">
      <alignment horizontal="center" vertical="center" shrinkToFit="1"/>
      <protection locked="0"/>
    </xf>
    <xf numFmtId="0" fontId="4" fillId="2" borderId="8" xfId="4" applyFont="1" applyFill="1" applyBorder="1" applyAlignment="1" applyProtection="1">
      <alignment horizontal="center" vertical="center" shrinkToFit="1"/>
      <protection locked="0"/>
    </xf>
    <xf numFmtId="176" fontId="4" fillId="0" borderId="2" xfId="4" applyNumberFormat="1" applyFont="1" applyBorder="1" applyAlignment="1" applyProtection="1">
      <alignment horizontal="center" vertical="center"/>
      <protection locked="0"/>
    </xf>
    <xf numFmtId="176" fontId="4" fillId="0" borderId="3" xfId="4" applyNumberFormat="1" applyFont="1" applyBorder="1" applyAlignment="1" applyProtection="1">
      <alignment horizontal="center" vertical="center"/>
      <protection locked="0"/>
    </xf>
    <xf numFmtId="176" fontId="4" fillId="0" borderId="8" xfId="4" applyNumberFormat="1" applyFont="1" applyBorder="1" applyAlignment="1" applyProtection="1">
      <alignment horizontal="center" vertical="center"/>
      <protection locked="0"/>
    </xf>
    <xf numFmtId="0" fontId="4" fillId="2" borderId="9" xfId="4" applyFont="1" applyFill="1" applyBorder="1" applyAlignment="1">
      <alignment horizontal="center" vertical="center" shrinkToFit="1"/>
    </xf>
    <xf numFmtId="0" fontId="4" fillId="2" borderId="10" xfId="4" applyFont="1" applyFill="1" applyBorder="1" applyAlignment="1">
      <alignment horizontal="center" vertical="center" shrinkToFit="1"/>
    </xf>
    <xf numFmtId="0" fontId="4" fillId="0" borderId="2" xfId="4" applyFont="1" applyBorder="1" applyAlignment="1">
      <alignment horizontal="left" vertical="center" shrinkToFit="1"/>
    </xf>
    <xf numFmtId="0" fontId="4" fillId="0" borderId="3" xfId="4" applyFont="1" applyBorder="1" applyAlignment="1">
      <alignment horizontal="left" vertical="center" shrinkToFit="1"/>
    </xf>
    <xf numFmtId="0" fontId="4" fillId="0" borderId="9" xfId="4" applyFont="1" applyBorder="1" applyAlignment="1">
      <alignment horizontal="left" vertical="center" shrinkToFit="1"/>
    </xf>
    <xf numFmtId="0" fontId="4" fillId="0" borderId="10" xfId="4" applyFont="1" applyBorder="1" applyAlignment="1">
      <alignment horizontal="left" vertical="center" shrinkToFit="1"/>
    </xf>
    <xf numFmtId="0" fontId="4" fillId="0" borderId="11" xfId="4" applyFont="1" applyBorder="1" applyAlignment="1">
      <alignment horizontal="left" vertical="center" shrinkToFit="1"/>
    </xf>
    <xf numFmtId="0" fontId="4" fillId="2" borderId="2" xfId="4" applyFont="1" applyFill="1" applyBorder="1" applyAlignment="1">
      <alignment horizontal="center" vertical="center" shrinkToFit="1"/>
    </xf>
    <xf numFmtId="0" fontId="4" fillId="2" borderId="3" xfId="4" applyFont="1" applyFill="1" applyBorder="1" applyAlignment="1">
      <alignment horizontal="center" vertical="center" shrinkToFit="1"/>
    </xf>
    <xf numFmtId="0" fontId="4" fillId="2" borderId="8" xfId="4" applyFont="1" applyFill="1" applyBorder="1" applyAlignment="1">
      <alignment horizontal="center" vertical="center" shrinkToFit="1"/>
    </xf>
    <xf numFmtId="0" fontId="4" fillId="0" borderId="2" xfId="4" applyFont="1" applyBorder="1" applyAlignment="1" applyProtection="1">
      <alignment horizontal="left" vertical="center"/>
      <protection locked="0"/>
    </xf>
    <xf numFmtId="0" fontId="4" fillId="0" borderId="3" xfId="4" applyFont="1" applyBorder="1" applyAlignment="1" applyProtection="1">
      <alignment horizontal="left" vertical="center"/>
      <protection locked="0"/>
    </xf>
    <xf numFmtId="0" fontId="0" fillId="0" borderId="3" xfId="0" applyBorder="1">
      <alignment vertical="center"/>
    </xf>
    <xf numFmtId="0" fontId="0" fillId="0" borderId="8" xfId="0" applyBorder="1">
      <alignment vertical="center"/>
    </xf>
    <xf numFmtId="0" fontId="4" fillId="0" borderId="2" xfId="4" applyFont="1" applyBorder="1" applyAlignment="1" applyProtection="1">
      <alignment horizontal="left" vertical="center" shrinkToFit="1"/>
      <protection locked="0"/>
    </xf>
    <xf numFmtId="0" fontId="0" fillId="0" borderId="3" xfId="0" applyBorder="1" applyAlignment="1">
      <alignment horizontal="left" vertical="center"/>
    </xf>
    <xf numFmtId="0" fontId="0" fillId="0" borderId="8" xfId="0" applyBorder="1" applyAlignment="1">
      <alignment horizontal="left" vertical="center"/>
    </xf>
    <xf numFmtId="0" fontId="4" fillId="0" borderId="8" xfId="4" applyFont="1" applyBorder="1" applyAlignment="1" applyProtection="1">
      <alignment horizontal="left" vertical="center"/>
      <protection locked="0"/>
    </xf>
    <xf numFmtId="0" fontId="4" fillId="0" borderId="9" xfId="4" applyFont="1" applyBorder="1" applyAlignment="1" applyProtection="1">
      <alignment horizontal="center" vertical="center" shrinkToFit="1"/>
      <protection locked="0"/>
    </xf>
    <xf numFmtId="0" fontId="4" fillId="0" borderId="11" xfId="4" applyFont="1" applyBorder="1" applyAlignment="1" applyProtection="1">
      <alignment horizontal="center" vertical="center" shrinkToFit="1"/>
      <protection locked="0"/>
    </xf>
    <xf numFmtId="0" fontId="4" fillId="2" borderId="6" xfId="4" applyFont="1" applyFill="1" applyBorder="1" applyAlignment="1">
      <alignment horizontal="center" vertical="center" shrinkToFit="1"/>
    </xf>
    <xf numFmtId="0" fontId="17" fillId="3" borderId="2" xfId="10" applyFont="1" applyFill="1" applyBorder="1" applyAlignment="1">
      <alignment horizontal="center" vertical="center"/>
    </xf>
    <xf numFmtId="0" fontId="17" fillId="3" borderId="8" xfId="10" applyFont="1" applyFill="1" applyBorder="1" applyAlignment="1">
      <alignment horizontal="center" vertical="center"/>
    </xf>
    <xf numFmtId="0" fontId="4" fillId="2" borderId="15" xfId="4" applyFont="1" applyFill="1" applyBorder="1" applyAlignment="1">
      <alignment horizontal="center" vertical="center" wrapText="1" shrinkToFit="1"/>
    </xf>
    <xf numFmtId="0" fontId="4" fillId="2" borderId="13" xfId="4" applyFont="1" applyFill="1" applyBorder="1" applyAlignment="1">
      <alignment horizontal="center" vertical="center" shrinkToFit="1"/>
    </xf>
    <xf numFmtId="198" fontId="50" fillId="0" borderId="6" xfId="10" applyNumberFormat="1" applyFont="1" applyBorder="1" applyAlignment="1">
      <alignment horizontal="center" vertical="center" shrinkToFit="1"/>
    </xf>
    <xf numFmtId="198" fontId="50" fillId="0" borderId="5" xfId="10" applyNumberFormat="1" applyFont="1" applyBorder="1" applyAlignment="1">
      <alignment horizontal="center" vertical="center" shrinkToFit="1"/>
    </xf>
    <xf numFmtId="198" fontId="50" fillId="0" borderId="9" xfId="10" applyNumberFormat="1" applyFont="1" applyBorder="1" applyAlignment="1">
      <alignment horizontal="center" vertical="center" shrinkToFit="1"/>
    </xf>
    <xf numFmtId="198" fontId="50" fillId="0" borderId="11" xfId="10" applyNumberFormat="1" applyFont="1" applyBorder="1" applyAlignment="1">
      <alignment horizontal="center" vertical="center" shrinkToFit="1"/>
    </xf>
    <xf numFmtId="0" fontId="4" fillId="0" borderId="12" xfId="4" applyFont="1" applyBorder="1" applyAlignment="1" applyProtection="1">
      <alignment horizontal="center" vertical="center"/>
      <protection locked="0"/>
    </xf>
    <xf numFmtId="0" fontId="4" fillId="0" borderId="0" xfId="4" applyFont="1" applyAlignment="1" applyProtection="1">
      <alignment horizontal="center" vertical="center"/>
      <protection locked="0"/>
    </xf>
    <xf numFmtId="0" fontId="4" fillId="0" borderId="9" xfId="4" applyFont="1" applyBorder="1" applyAlignment="1" applyProtection="1">
      <alignment horizontal="center" vertical="center"/>
      <protection locked="0"/>
    </xf>
    <xf numFmtId="0" fontId="4" fillId="0" borderId="10" xfId="4" applyFont="1" applyBorder="1" applyAlignment="1" applyProtection="1">
      <alignment horizontal="center" vertical="center"/>
      <protection locked="0"/>
    </xf>
    <xf numFmtId="0" fontId="4" fillId="2" borderId="12" xfId="4" applyFont="1" applyFill="1" applyBorder="1" applyAlignment="1">
      <alignment horizontal="center" vertical="center" wrapText="1" shrinkToFit="1"/>
    </xf>
    <xf numFmtId="0" fontId="4" fillId="2" borderId="9" xfId="4" applyFont="1" applyFill="1" applyBorder="1" applyAlignment="1">
      <alignment horizontal="center" vertical="center" wrapText="1" shrinkToFit="1"/>
    </xf>
    <xf numFmtId="0" fontId="4" fillId="2" borderId="1" xfId="4" applyFont="1" applyFill="1" applyBorder="1" applyAlignment="1">
      <alignment horizontal="center" vertical="center" wrapText="1" shrinkToFit="1"/>
    </xf>
    <xf numFmtId="0" fontId="4" fillId="8" borderId="2" xfId="4" applyFont="1" applyFill="1" applyBorder="1" applyAlignment="1">
      <alignment horizontal="center" vertical="center" shrinkToFit="1"/>
    </xf>
    <xf numFmtId="0" fontId="4" fillId="8" borderId="3" xfId="4" applyFont="1" applyFill="1" applyBorder="1" applyAlignment="1">
      <alignment horizontal="center" vertical="center" shrinkToFit="1"/>
    </xf>
    <xf numFmtId="0" fontId="4" fillId="0" borderId="8" xfId="4" applyFont="1" applyBorder="1" applyAlignment="1">
      <alignment horizontal="left" vertical="center" shrinkToFit="1"/>
    </xf>
    <xf numFmtId="0" fontId="4" fillId="0" borderId="4" xfId="4" applyFont="1" applyBorder="1" applyAlignment="1" applyProtection="1">
      <alignment horizontal="center" vertical="center"/>
      <protection locked="0"/>
    </xf>
    <xf numFmtId="0" fontId="4" fillId="0" borderId="11" xfId="4" applyFont="1" applyBorder="1" applyAlignment="1" applyProtection="1">
      <alignment horizontal="center" vertical="center"/>
      <protection locked="0"/>
    </xf>
    <xf numFmtId="0" fontId="4" fillId="2" borderId="14" xfId="4" applyFont="1" applyFill="1" applyBorder="1" applyAlignment="1">
      <alignment horizontal="center" vertical="center" wrapText="1" shrinkToFit="1"/>
    </xf>
    <xf numFmtId="0" fontId="4" fillId="0" borderId="6" xfId="4" applyFont="1" applyBorder="1" applyAlignment="1" applyProtection="1">
      <alignment horizontal="center" vertical="center" shrinkToFit="1"/>
      <protection locked="0"/>
    </xf>
    <xf numFmtId="0" fontId="4" fillId="0" borderId="5" xfId="4" applyFont="1" applyBorder="1" applyAlignment="1" applyProtection="1">
      <alignment horizontal="center" vertical="center" shrinkToFit="1"/>
      <protection locked="0"/>
    </xf>
    <xf numFmtId="179" fontId="21" fillId="0" borderId="12" xfId="10" applyNumberFormat="1" applyFont="1" applyBorder="1" applyAlignment="1">
      <alignment horizontal="center" vertical="center" shrinkToFit="1"/>
    </xf>
    <xf numFmtId="179" fontId="21" fillId="0" borderId="4" xfId="10" applyNumberFormat="1" applyFont="1" applyBorder="1" applyAlignment="1">
      <alignment horizontal="center" vertical="center" shrinkToFit="1"/>
    </xf>
    <xf numFmtId="179" fontId="21" fillId="0" borderId="9" xfId="10" applyNumberFormat="1" applyFont="1" applyBorder="1" applyAlignment="1">
      <alignment horizontal="center" vertical="center" shrinkToFit="1"/>
    </xf>
    <xf numFmtId="179" fontId="21" fillId="0" borderId="11" xfId="10" applyNumberFormat="1" applyFont="1" applyBorder="1" applyAlignment="1">
      <alignment horizontal="center" vertical="center" shrinkToFit="1"/>
    </xf>
    <xf numFmtId="0" fontId="4" fillId="0" borderId="2" xfId="4" applyFont="1" applyBorder="1" applyAlignment="1" applyProtection="1">
      <alignment horizontal="center" vertical="center" shrinkToFit="1"/>
      <protection locked="0"/>
    </xf>
    <xf numFmtId="0" fontId="4" fillId="0" borderId="8" xfId="4" applyFont="1" applyBorder="1" applyAlignment="1" applyProtection="1">
      <alignment horizontal="center" vertical="center" shrinkToFit="1"/>
      <protection locked="0"/>
    </xf>
    <xf numFmtId="0" fontId="4" fillId="0" borderId="6" xfId="4" applyFont="1" applyBorder="1" applyAlignment="1" applyProtection="1">
      <alignment horizontal="center" vertical="center"/>
      <protection locked="0"/>
    </xf>
    <xf numFmtId="0" fontId="4" fillId="0" borderId="7" xfId="4" applyFont="1" applyBorder="1" applyAlignment="1" applyProtection="1">
      <alignment horizontal="center" vertical="center"/>
      <protection locked="0"/>
    </xf>
    <xf numFmtId="0" fontId="4" fillId="0" borderId="5" xfId="4" applyFont="1" applyBorder="1" applyAlignment="1" applyProtection="1">
      <alignment horizontal="center" vertical="center"/>
      <protection locked="0"/>
    </xf>
    <xf numFmtId="0" fontId="4" fillId="2" borderId="6" xfId="4" applyFont="1" applyFill="1" applyBorder="1" applyAlignment="1">
      <alignment horizontal="center" vertical="center" wrapText="1" shrinkToFit="1"/>
    </xf>
    <xf numFmtId="0" fontId="5" fillId="0" borderId="0" xfId="2" applyFont="1" applyAlignment="1">
      <alignment horizontal="left" vertical="center"/>
    </xf>
    <xf numFmtId="0" fontId="6" fillId="0" borderId="14" xfId="2" applyFont="1" applyBorder="1" applyAlignment="1">
      <alignment horizontal="left" vertical="center"/>
    </xf>
    <xf numFmtId="0" fontId="6" fillId="0" borderId="1" xfId="2" applyFont="1" applyBorder="1" applyAlignment="1">
      <alignment horizontal="left" vertical="center" shrinkToFit="1"/>
    </xf>
    <xf numFmtId="0" fontId="4" fillId="0" borderId="1" xfId="2"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13" xfId="2" applyFont="1" applyBorder="1" applyAlignment="1">
      <alignment horizontal="left" vertical="center"/>
    </xf>
    <xf numFmtId="0" fontId="4" fillId="0" borderId="1" xfId="2" applyFont="1" applyBorder="1" applyAlignment="1">
      <alignment horizontal="center" vertical="center" wrapText="1"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17" fillId="0" borderId="13" xfId="4" applyFont="1" applyBorder="1" applyAlignment="1">
      <alignment horizontal="center" vertical="center" wrapText="1"/>
    </xf>
    <xf numFmtId="0" fontId="17" fillId="0" borderId="1" xfId="4" applyFont="1" applyBorder="1" applyAlignment="1">
      <alignment horizontal="center" vertical="center" wrapText="1"/>
    </xf>
    <xf numFmtId="0" fontId="17" fillId="0" borderId="1" xfId="4" applyFont="1" applyBorder="1" applyAlignment="1">
      <alignment horizontal="center" vertical="center"/>
    </xf>
    <xf numFmtId="179" fontId="17" fillId="0" borderId="0" xfId="4" applyNumberFormat="1" applyFont="1" applyAlignment="1">
      <alignment horizontal="center" vertical="center" shrinkToFit="1"/>
    </xf>
    <xf numFmtId="179" fontId="17" fillId="0" borderId="4"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4" fillId="0" borderId="9"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179" fontId="17" fillId="0" borderId="1" xfId="4" applyNumberFormat="1"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5" fillId="0" borderId="1" xfId="2" applyFont="1" applyBorder="1" applyAlignment="1">
      <alignment horizontal="left" vertical="center" shrinkToFit="1"/>
    </xf>
    <xf numFmtId="0" fontId="6" fillId="0" borderId="1" xfId="2" applyFont="1" applyBorder="1" applyAlignment="1">
      <alignment horizontal="left" vertical="center" wrapText="1" shrinkToFit="1"/>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50" fillId="0" borderId="10" xfId="2" applyFont="1" applyBorder="1" applyAlignment="1" applyProtection="1">
      <alignment horizontal="left" vertical="center" wrapText="1"/>
      <protection locked="0"/>
    </xf>
    <xf numFmtId="0" fontId="50" fillId="0" borderId="11" xfId="2" applyFont="1" applyBorder="1" applyAlignment="1" applyProtection="1">
      <alignment horizontal="left" vertical="center" wrapText="1"/>
      <protection locked="0"/>
    </xf>
    <xf numFmtId="0" fontId="17" fillId="0" borderId="9" xfId="2" applyFont="1" applyBorder="1" applyAlignment="1" applyProtection="1">
      <alignment horizontal="left" vertical="center"/>
      <protection locked="0"/>
    </xf>
    <xf numFmtId="0" fontId="17" fillId="0" borderId="10" xfId="2" applyFont="1" applyBorder="1" applyAlignment="1" applyProtection="1">
      <alignment horizontal="left" vertical="center"/>
      <protection locked="0"/>
    </xf>
    <xf numFmtId="0" fontId="17" fillId="0" borderId="11" xfId="2" applyFont="1" applyBorder="1" applyAlignment="1" applyProtection="1">
      <alignment horizontal="left" vertical="center"/>
      <protection locked="0"/>
    </xf>
    <xf numFmtId="0" fontId="17" fillId="0" borderId="9" xfId="2" applyFont="1" applyBorder="1" applyAlignment="1" applyProtection="1">
      <alignment horizontal="left" vertical="center" shrinkToFit="1"/>
      <protection locked="0"/>
    </xf>
    <xf numFmtId="0" fontId="17" fillId="0" borderId="10" xfId="2" applyFont="1" applyBorder="1" applyAlignment="1" applyProtection="1">
      <alignment horizontal="left" vertical="center" shrinkToFit="1"/>
      <protection locked="0"/>
    </xf>
    <xf numFmtId="0" fontId="17" fillId="0" borderId="11" xfId="2" applyFont="1" applyBorder="1" applyAlignment="1" applyProtection="1">
      <alignment horizontal="left" vertical="center" shrinkToFit="1"/>
      <protection locked="0"/>
    </xf>
    <xf numFmtId="0" fontId="17" fillId="2" borderId="1"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wrapText="1"/>
      <protection locked="0"/>
    </xf>
    <xf numFmtId="0" fontId="17" fillId="0" borderId="3" xfId="2" applyFont="1" applyBorder="1" applyAlignment="1" applyProtection="1">
      <alignment horizontal="center" vertical="center" wrapText="1"/>
      <protection locked="0"/>
    </xf>
    <xf numFmtId="0" fontId="17" fillId="0" borderId="8" xfId="2" applyFont="1" applyBorder="1" applyAlignment="1" applyProtection="1">
      <alignment horizontal="center" vertical="center" wrapText="1"/>
      <protection locked="0"/>
    </xf>
    <xf numFmtId="0" fontId="17" fillId="0" borderId="1" xfId="2" applyFont="1" applyBorder="1" applyAlignment="1" applyProtection="1">
      <alignment horizontal="center" vertical="center" wrapText="1"/>
      <protection locked="0"/>
    </xf>
    <xf numFmtId="0" fontId="17" fillId="0" borderId="14" xfId="2" applyFont="1" applyBorder="1" applyAlignment="1" applyProtection="1">
      <alignment horizontal="left" vertical="center" shrinkToFit="1"/>
      <protection locked="0"/>
    </xf>
    <xf numFmtId="0" fontId="17" fillId="0" borderId="15" xfId="2" applyFont="1" applyBorder="1" applyAlignment="1" applyProtection="1">
      <alignment horizontal="left" vertical="center" shrinkToFit="1"/>
      <protection locked="0"/>
    </xf>
    <xf numFmtId="0" fontId="17" fillId="0" borderId="2" xfId="2" applyFont="1" applyBorder="1" applyAlignment="1">
      <alignment horizontal="center" vertical="center" wrapText="1"/>
    </xf>
    <xf numFmtId="0" fontId="17" fillId="0" borderId="8" xfId="2" applyFont="1" applyBorder="1" applyAlignment="1">
      <alignment horizontal="center" vertical="center" wrapText="1"/>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191" fontId="14" fillId="0" borderId="2" xfId="2" applyNumberFormat="1" applyBorder="1" applyAlignment="1">
      <alignment horizontal="center" vertical="center"/>
    </xf>
    <xf numFmtId="191" fontId="14" fillId="0" borderId="8" xfId="2" applyNumberFormat="1" applyBorder="1" applyAlignment="1">
      <alignment horizontal="center" vertical="center"/>
    </xf>
    <xf numFmtId="0" fontId="14" fillId="0" borderId="1" xfId="2" applyBorder="1" applyAlignment="1">
      <alignment horizontal="center" vertical="center" shrinkToFit="1"/>
    </xf>
    <xf numFmtId="0" fontId="17" fillId="2" borderId="1" xfId="2" applyFont="1" applyFill="1" applyBorder="1" applyAlignment="1">
      <alignment horizontal="center" vertical="center" wrapText="1"/>
    </xf>
    <xf numFmtId="191" fontId="14" fillId="0" borderId="2" xfId="2" applyNumberFormat="1" applyBorder="1" applyAlignment="1">
      <alignment vertical="center" shrinkToFit="1"/>
    </xf>
    <xf numFmtId="0" fontId="14" fillId="0" borderId="8" xfId="2" applyBorder="1" applyAlignment="1">
      <alignment vertical="center" shrinkToFit="1"/>
    </xf>
    <xf numFmtId="0" fontId="17" fillId="2" borderId="48" xfId="2" applyFont="1" applyFill="1" applyBorder="1" applyAlignment="1" applyProtection="1">
      <alignment horizontal="center" vertical="center" wrapText="1"/>
      <protection locked="0"/>
    </xf>
    <xf numFmtId="0" fontId="17" fillId="2" borderId="47" xfId="2" applyFont="1" applyFill="1" applyBorder="1" applyAlignment="1" applyProtection="1">
      <alignment horizontal="center" vertical="center" wrapText="1"/>
      <protection locked="0"/>
    </xf>
    <xf numFmtId="0" fontId="17" fillId="2" borderId="46" xfId="2" applyFont="1" applyFill="1" applyBorder="1" applyAlignment="1" applyProtection="1">
      <alignment horizontal="center" vertical="center" wrapText="1"/>
      <protection locked="0"/>
    </xf>
    <xf numFmtId="0" fontId="17" fillId="2" borderId="45" xfId="2" applyFont="1" applyFill="1" applyBorder="1" applyAlignment="1" applyProtection="1">
      <alignment horizontal="center" vertical="center" wrapText="1"/>
      <protection locked="0"/>
    </xf>
    <xf numFmtId="0" fontId="17" fillId="2" borderId="44" xfId="2" applyFont="1" applyFill="1" applyBorder="1" applyAlignment="1" applyProtection="1">
      <alignment horizontal="center" vertical="center" wrapText="1"/>
      <protection locked="0"/>
    </xf>
    <xf numFmtId="0" fontId="17" fillId="2" borderId="43" xfId="2" applyFont="1" applyFill="1" applyBorder="1" applyAlignment="1" applyProtection="1">
      <alignment horizontal="center" vertical="center" wrapText="1"/>
      <protection locked="0"/>
    </xf>
    <xf numFmtId="0" fontId="17" fillId="2" borderId="42" xfId="2" applyFont="1" applyFill="1" applyBorder="1" applyAlignment="1" applyProtection="1">
      <alignment horizontal="center" vertical="center" wrapText="1"/>
      <protection locked="0"/>
    </xf>
    <xf numFmtId="0" fontId="17" fillId="2" borderId="41" xfId="2" applyFont="1" applyFill="1" applyBorder="1" applyAlignment="1" applyProtection="1">
      <alignment horizontal="center" vertical="center" wrapText="1"/>
      <protection locked="0"/>
    </xf>
    <xf numFmtId="0" fontId="17" fillId="2" borderId="40"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7" fillId="0" borderId="2" xfId="2" applyFont="1" applyBorder="1" applyAlignment="1" applyProtection="1">
      <alignment horizontal="left" vertical="center" wrapText="1"/>
      <protection locked="0"/>
    </xf>
    <xf numFmtId="0" fontId="17" fillId="0" borderId="3" xfId="2" applyFont="1" applyBorder="1" applyAlignment="1" applyProtection="1">
      <alignment horizontal="left" vertical="center" wrapText="1"/>
      <protection locked="0"/>
    </xf>
    <xf numFmtId="0" fontId="34" fillId="0" borderId="3" xfId="0" applyFont="1" applyBorder="1" applyAlignment="1">
      <alignment vertical="center" wrapText="1"/>
    </xf>
    <xf numFmtId="0" fontId="34" fillId="0" borderId="8" xfId="0" applyFont="1" applyBorder="1" applyAlignment="1">
      <alignment vertical="center" wrapText="1"/>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0" fillId="0" borderId="6" xfId="2" applyFont="1" applyBorder="1" applyAlignment="1" applyProtection="1">
      <alignment horizontal="center"/>
      <protection locked="0"/>
    </xf>
    <xf numFmtId="0" fontId="30" fillId="0" borderId="7" xfId="2" applyFont="1" applyBorder="1" applyAlignment="1" applyProtection="1">
      <alignment horizontal="center"/>
      <protection locked="0"/>
    </xf>
    <xf numFmtId="0" fontId="30" fillId="0" borderId="0" xfId="2" applyFont="1" applyAlignment="1" applyProtection="1">
      <alignment horizontal="center"/>
      <protection locked="0"/>
    </xf>
    <xf numFmtId="0" fontId="30" fillId="0" borderId="4" xfId="2" applyFont="1" applyBorder="1" applyAlignment="1" applyProtection="1">
      <alignment horizontal="center"/>
      <protection locked="0"/>
    </xf>
    <xf numFmtId="0" fontId="30" fillId="0" borderId="12" xfId="2" applyFont="1" applyBorder="1" applyAlignment="1" applyProtection="1">
      <alignment horizontal="center"/>
      <protection locked="0"/>
    </xf>
    <xf numFmtId="0" fontId="30" fillId="0" borderId="9" xfId="2" applyFont="1" applyBorder="1" applyAlignment="1" applyProtection="1">
      <alignment horizontal="center"/>
      <protection locked="0"/>
    </xf>
    <xf numFmtId="0" fontId="30" fillId="0" borderId="10" xfId="2" applyFont="1" applyBorder="1" applyAlignment="1" applyProtection="1">
      <alignment horizontal="center"/>
      <protection locked="0"/>
    </xf>
    <xf numFmtId="0" fontId="30"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99" fontId="17" fillId="0" borderId="2" xfId="2" quotePrefix="1" applyNumberFormat="1" applyFont="1" applyBorder="1" applyAlignment="1" applyProtection="1">
      <alignment horizontal="center" vertical="center" wrapText="1"/>
      <protection locked="0"/>
    </xf>
    <xf numFmtId="199" fontId="17" fillId="0" borderId="3" xfId="2" applyNumberFormat="1" applyFont="1" applyBorder="1" applyAlignment="1" applyProtection="1">
      <alignment horizontal="center" vertical="center" wrapText="1"/>
      <protection locked="0"/>
    </xf>
    <xf numFmtId="199" fontId="17" fillId="0" borderId="8" xfId="2" applyNumberFormat="1"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34" fillId="0" borderId="7" xfId="0" applyFont="1" applyBorder="1" applyAlignment="1">
      <alignment horizontal="center" vertical="center" wrapText="1"/>
    </xf>
    <xf numFmtId="0" fontId="34" fillId="0" borderId="5" xfId="0" applyFont="1" applyBorder="1" applyAlignment="1">
      <alignment horizontal="center" vertical="center" wrapText="1"/>
    </xf>
    <xf numFmtId="0" fontId="17" fillId="2" borderId="0" xfId="2" applyFont="1" applyFill="1" applyAlignment="1" applyProtection="1">
      <alignment horizontal="center" vertical="center" wrapText="1"/>
      <protection locked="0"/>
    </xf>
    <xf numFmtId="0" fontId="34" fillId="0" borderId="0" xfId="0" applyFont="1" applyAlignment="1">
      <alignment horizontal="center" vertical="center" wrapText="1"/>
    </xf>
    <xf numFmtId="0" fontId="34" fillId="0" borderId="4"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1" xfId="0" applyFont="1" applyBorder="1" applyAlignment="1">
      <alignment horizontal="center" vertical="center" wrapText="1"/>
    </xf>
    <xf numFmtId="0" fontId="17" fillId="0" borderId="3" xfId="2" applyFont="1" applyBorder="1" applyAlignment="1" applyProtection="1">
      <alignment horizontal="center" vertical="center" shrinkToFit="1"/>
      <protection locked="0"/>
    </xf>
    <xf numFmtId="0" fontId="44" fillId="0" borderId="0" xfId="2" applyFont="1" applyAlignment="1">
      <alignment vertical="center" wrapText="1"/>
    </xf>
    <xf numFmtId="0" fontId="9" fillId="2" borderId="28"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2"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14" fillId="0" borderId="1" xfId="2" applyBorder="1" applyAlignment="1">
      <alignment horizontal="center" vertical="center" wrapText="1"/>
    </xf>
    <xf numFmtId="0" fontId="31" fillId="0" borderId="9" xfId="2" applyFont="1" applyBorder="1" applyAlignment="1">
      <alignment horizontal="left" vertical="center" shrinkToFit="1"/>
    </xf>
    <xf numFmtId="0" fontId="31" fillId="0" borderId="10" xfId="2" applyFont="1" applyBorder="1" applyAlignment="1">
      <alignment horizontal="left" vertical="center" shrinkToFit="1"/>
    </xf>
    <xf numFmtId="0" fontId="31" fillId="0" borderId="11" xfId="2" applyFont="1" applyBorder="1" applyAlignment="1">
      <alignment horizontal="left" vertical="center" shrinkToFit="1"/>
    </xf>
    <xf numFmtId="0" fontId="31" fillId="0" borderId="1" xfId="2" applyFont="1" applyBorder="1" applyAlignment="1">
      <alignment horizontal="left" vertical="center" shrinkToFit="1"/>
    </xf>
    <xf numFmtId="0" fontId="31" fillId="0" borderId="6" xfId="2" applyFont="1" applyBorder="1" applyAlignment="1">
      <alignment horizontal="left" vertical="center" shrinkToFit="1"/>
    </xf>
    <xf numFmtId="0" fontId="31" fillId="0" borderId="7" xfId="2" applyFont="1" applyBorder="1" applyAlignment="1">
      <alignment horizontal="left" vertical="center" shrinkToFit="1"/>
    </xf>
    <xf numFmtId="0" fontId="31" fillId="0" borderId="5" xfId="2" applyFont="1" applyBorder="1" applyAlignment="1">
      <alignment horizontal="left" vertical="center" shrinkToFit="1"/>
    </xf>
    <xf numFmtId="178" fontId="4" fillId="0" borderId="6" xfId="2" applyNumberFormat="1" applyFont="1" applyBorder="1" applyAlignment="1">
      <alignment horizontal="center" vertical="center" wrapText="1" shrinkToFit="1"/>
    </xf>
    <xf numFmtId="0" fontId="34" fillId="0" borderId="7" xfId="0" applyFont="1" applyBorder="1" applyAlignment="1">
      <alignment horizontal="center" vertical="center" wrapText="1" shrinkToFit="1"/>
    </xf>
    <xf numFmtId="0" fontId="34" fillId="0" borderId="5" xfId="0" applyFont="1" applyBorder="1" applyAlignment="1">
      <alignment horizontal="center" vertical="center" wrapText="1" shrinkToFit="1"/>
    </xf>
    <xf numFmtId="0" fontId="9" fillId="2" borderId="22" xfId="2" applyFont="1" applyFill="1" applyBorder="1" applyAlignment="1">
      <alignment horizontal="center"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2" xfId="2" applyFont="1" applyFill="1" applyBorder="1" applyAlignment="1">
      <alignment horizontal="center" vertical="center" shrinkToFit="1"/>
    </xf>
    <xf numFmtId="0" fontId="9" fillId="2" borderId="19" xfId="2" applyFont="1" applyFill="1" applyBorder="1" applyAlignment="1">
      <alignment horizontal="center" vertical="center"/>
    </xf>
    <xf numFmtId="192" fontId="17" fillId="0" borderId="2" xfId="2" quotePrefix="1"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40" fillId="0" borderId="2" xfId="0" applyFont="1" applyBorder="1">
      <alignment vertical="center"/>
    </xf>
    <xf numFmtId="0" fontId="40" fillId="0" borderId="3" xfId="0" applyFont="1" applyBorder="1">
      <alignment vertical="center"/>
    </xf>
    <xf numFmtId="0" fontId="40" fillId="0" borderId="8" xfId="0" applyFont="1" applyBorder="1">
      <alignment vertical="center"/>
    </xf>
    <xf numFmtId="0" fontId="19" fillId="2" borderId="2" xfId="0" applyFont="1" applyFill="1" applyBorder="1">
      <alignment vertical="center"/>
    </xf>
    <xf numFmtId="0" fontId="19" fillId="2" borderId="3" xfId="0" applyFont="1" applyFill="1" applyBorder="1">
      <alignment vertical="center"/>
    </xf>
    <xf numFmtId="0" fontId="19" fillId="2" borderId="8" xfId="0" applyFont="1" applyFill="1" applyBorder="1">
      <alignment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8" xfId="0" applyFont="1" applyFill="1" applyBorder="1" applyAlignment="1">
      <alignment horizontal="center"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8" xfId="0" applyFont="1" applyBorder="1" applyAlignment="1">
      <alignment horizontal="left" vertical="center" wrapText="1"/>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8" xfId="0" applyFont="1" applyBorder="1" applyAlignment="1">
      <alignment horizontal="center" vertical="center"/>
    </xf>
    <xf numFmtId="0" fontId="19" fillId="0" borderId="1" xfId="0" applyFont="1" applyBorder="1">
      <alignment vertical="center"/>
    </xf>
    <xf numFmtId="0" fontId="19" fillId="2" borderId="2" xfId="0" applyFont="1" applyFill="1" applyBorder="1" applyAlignment="1">
      <alignment vertical="center" wrapText="1"/>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178" fontId="19" fillId="0" borderId="6" xfId="0" applyNumberFormat="1" applyFont="1" applyBorder="1" applyAlignment="1">
      <alignment horizontal="center" vertical="center" shrinkToFit="1"/>
    </xf>
    <xf numFmtId="178" fontId="19" fillId="0" borderId="7" xfId="0" applyNumberFormat="1" applyFont="1" applyBorder="1" applyAlignment="1">
      <alignment horizontal="center" vertical="center" shrinkToFit="1"/>
    </xf>
    <xf numFmtId="178" fontId="19" fillId="0" borderId="5" xfId="0" applyNumberFormat="1" applyFont="1" applyBorder="1" applyAlignment="1">
      <alignment horizontal="center" vertical="center" shrinkToFit="1"/>
    </xf>
    <xf numFmtId="178" fontId="19" fillId="0" borderId="9" xfId="0" applyNumberFormat="1" applyFont="1" applyBorder="1" applyAlignment="1">
      <alignment horizontal="center" vertical="center" shrinkToFit="1"/>
    </xf>
    <xf numFmtId="178" fontId="19" fillId="0" borderId="10" xfId="0" applyNumberFormat="1" applyFont="1" applyBorder="1" applyAlignment="1">
      <alignment horizontal="center" vertical="center" shrinkToFit="1"/>
    </xf>
    <xf numFmtId="178" fontId="19" fillId="0" borderId="11" xfId="0" applyNumberFormat="1" applyFont="1" applyBorder="1" applyAlignment="1">
      <alignment horizontal="center" vertical="center" shrinkToFit="1"/>
    </xf>
    <xf numFmtId="0" fontId="0" fillId="0" borderId="3" xfId="0" applyBorder="1" applyAlignment="1">
      <alignment horizontal="center" vertical="center"/>
    </xf>
    <xf numFmtId="0" fontId="0" fillId="0" borderId="8" xfId="0" applyBorder="1" applyAlignment="1">
      <alignment horizontal="center" vertical="center"/>
    </xf>
    <xf numFmtId="0" fontId="1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19" fillId="0" borderId="2" xfId="0" applyNumberFormat="1" applyFont="1" applyBorder="1" applyAlignment="1">
      <alignment horizontal="center" vertical="center"/>
    </xf>
    <xf numFmtId="0" fontId="19" fillId="0" borderId="6" xfId="0" applyFont="1" applyBorder="1" applyAlignment="1">
      <alignment horizontal="left"/>
    </xf>
    <xf numFmtId="0" fontId="19" fillId="0" borderId="7" xfId="0" applyFont="1" applyBorder="1" applyAlignment="1">
      <alignment horizontal="left"/>
    </xf>
    <xf numFmtId="0" fontId="19" fillId="0" borderId="5" xfId="0" applyFont="1" applyBorder="1" applyAlignment="1">
      <alignment horizontal="left"/>
    </xf>
    <xf numFmtId="0" fontId="19" fillId="0" borderId="2" xfId="0" applyFont="1" applyBorder="1">
      <alignment vertical="center"/>
    </xf>
    <xf numFmtId="0" fontId="19" fillId="0" borderId="3" xfId="0" applyFont="1" applyBorder="1">
      <alignment vertical="center"/>
    </xf>
    <xf numFmtId="0" fontId="19" fillId="0" borderId="8" xfId="0" applyFont="1" applyBorder="1">
      <alignment vertical="center"/>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0" fontId="19" fillId="0" borderId="12" xfId="0" applyFont="1" applyBorder="1" applyAlignment="1">
      <alignment horizontal="left"/>
    </xf>
    <xf numFmtId="0" fontId="19" fillId="0" borderId="0" xfId="0" applyFont="1" applyAlignment="1">
      <alignment horizontal="left"/>
    </xf>
    <xf numFmtId="0" fontId="19" fillId="0" borderId="4" xfId="0" applyFont="1" applyBorder="1" applyAlignment="1">
      <alignment horizontal="left"/>
    </xf>
    <xf numFmtId="0" fontId="19" fillId="0" borderId="6" xfId="0" applyFont="1" applyBorder="1" applyAlignment="1">
      <alignment horizontal="left" vertical="center" shrinkToFit="1"/>
    </xf>
    <xf numFmtId="0" fontId="19" fillId="0" borderId="7" xfId="0" applyFont="1" applyBorder="1" applyAlignment="1">
      <alignment horizontal="left" vertical="center" shrinkToFit="1"/>
    </xf>
    <xf numFmtId="0" fontId="19" fillId="0" borderId="5" xfId="0" applyFont="1" applyBorder="1" applyAlignment="1">
      <alignment horizontal="left" vertical="center" shrinkToFit="1"/>
    </xf>
    <xf numFmtId="0" fontId="19" fillId="0" borderId="9"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9" fillId="2" borderId="14" xfId="2" applyFont="1" applyFill="1" applyBorder="1" applyAlignment="1">
      <alignment vertical="center" wrapText="1"/>
    </xf>
    <xf numFmtId="0" fontId="14" fillId="2" borderId="15" xfId="2" applyFill="1" applyBorder="1" applyAlignment="1">
      <alignment vertical="center" wrapText="1"/>
    </xf>
    <xf numFmtId="0" fontId="14" fillId="2" borderId="13" xfId="2" applyFill="1" applyBorder="1" applyAlignment="1">
      <alignment vertical="center" wrapText="1"/>
    </xf>
    <xf numFmtId="0" fontId="17" fillId="2" borderId="23"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18" xfId="5" applyFont="1" applyFill="1" applyBorder="1" applyAlignment="1">
      <alignment horizontal="center" vertical="center"/>
    </xf>
    <xf numFmtId="0" fontId="17" fillId="2" borderId="19"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22" xfId="5" applyFont="1" applyFill="1" applyBorder="1" applyAlignment="1">
      <alignment horizontal="center" vertical="center"/>
    </xf>
    <xf numFmtId="0" fontId="17" fillId="2" borderId="7" xfId="5" applyFont="1" applyFill="1" applyBorder="1" applyAlignment="1">
      <alignment horizontal="center" vertical="center" shrinkToFit="1"/>
    </xf>
    <xf numFmtId="0" fontId="17" fillId="2" borderId="10" xfId="5" applyFont="1" applyFill="1" applyBorder="1" applyAlignment="1">
      <alignment horizontal="center" vertical="center" shrinkToFit="1"/>
    </xf>
    <xf numFmtId="0" fontId="17" fillId="2" borderId="14" xfId="5" applyFont="1" applyFill="1" applyBorder="1" applyAlignment="1">
      <alignment horizontal="center" vertical="center" shrinkToFit="1"/>
    </xf>
    <xf numFmtId="0" fontId="17" fillId="2" borderId="13" xfId="5" applyFont="1" applyFill="1" applyBorder="1" applyAlignment="1">
      <alignment horizontal="center" vertical="center" shrinkToFit="1"/>
    </xf>
    <xf numFmtId="0" fontId="17" fillId="2" borderId="33" xfId="5" applyFont="1" applyFill="1" applyBorder="1" applyAlignment="1">
      <alignment horizontal="center" vertical="center" wrapText="1"/>
    </xf>
    <xf numFmtId="0" fontId="17" fillId="2" borderId="25" xfId="5" applyFont="1" applyFill="1" applyBorder="1" applyAlignment="1">
      <alignment horizontal="center" vertical="center" wrapText="1"/>
    </xf>
    <xf numFmtId="0" fontId="17" fillId="2" borderId="21" xfId="5" applyFont="1" applyFill="1" applyBorder="1" applyAlignment="1">
      <alignment horizontal="center" vertical="center" wrapText="1"/>
    </xf>
    <xf numFmtId="0" fontId="43" fillId="2" borderId="32" xfId="5" applyFont="1" applyFill="1" applyBorder="1" applyAlignment="1">
      <alignment horizontal="center" vertical="center" wrapText="1"/>
    </xf>
    <xf numFmtId="0" fontId="43" fillId="2" borderId="24" xfId="5" applyFont="1" applyFill="1" applyBorder="1" applyAlignment="1">
      <alignment horizontal="center" vertical="center" wrapText="1"/>
    </xf>
    <xf numFmtId="0" fontId="43" fillId="2" borderId="20" xfId="5" applyFont="1" applyFill="1" applyBorder="1" applyAlignment="1">
      <alignment horizontal="center" vertical="center" wrapText="1"/>
    </xf>
    <xf numFmtId="0" fontId="17" fillId="2" borderId="31" xfId="5" applyFont="1" applyFill="1" applyBorder="1" applyAlignment="1">
      <alignment horizontal="center" vertical="center"/>
    </xf>
    <xf numFmtId="0" fontId="17" fillId="2" borderId="30" xfId="5" applyFont="1" applyFill="1" applyBorder="1" applyAlignment="1">
      <alignment horizontal="center" vertical="center"/>
    </xf>
    <xf numFmtId="0" fontId="17" fillId="2" borderId="29" xfId="5" applyFont="1" applyFill="1" applyBorder="1" applyAlignment="1">
      <alignment horizontal="center" vertical="center"/>
    </xf>
    <xf numFmtId="0" fontId="17" fillId="2" borderId="0" xfId="5" applyFont="1" applyFill="1" applyAlignment="1">
      <alignment horizontal="center" vertical="center" wrapText="1"/>
    </xf>
    <xf numFmtId="0" fontId="17" fillId="2" borderId="10" xfId="5" applyFont="1" applyFill="1" applyBorder="1" applyAlignment="1">
      <alignment horizontal="center" vertical="center" wrapText="1"/>
    </xf>
    <xf numFmtId="0" fontId="17" fillId="2" borderId="28" xfId="5" applyFont="1" applyFill="1" applyBorder="1" applyAlignment="1">
      <alignment horizontal="center" vertical="center"/>
    </xf>
    <xf numFmtId="0" fontId="17" fillId="2" borderId="27" xfId="5" applyFont="1" applyFill="1" applyBorder="1" applyAlignment="1">
      <alignment horizontal="center" vertical="center"/>
    </xf>
    <xf numFmtId="0" fontId="17" fillId="2" borderId="26" xfId="5" applyFont="1" applyFill="1" applyBorder="1" applyAlignment="1">
      <alignment horizontal="center" vertical="center"/>
    </xf>
    <xf numFmtId="0" fontId="9" fillId="2" borderId="1" xfId="5" applyFont="1" applyFill="1" applyBorder="1" applyAlignment="1">
      <alignment horizontal="center" vertical="center" shrinkToFit="1"/>
    </xf>
    <xf numFmtId="0" fontId="31" fillId="0" borderId="1" xfId="0" applyFont="1" applyBorder="1" applyAlignment="1">
      <alignment horizontal="center" vertical="center"/>
    </xf>
    <xf numFmtId="178" fontId="9" fillId="0" borderId="1" xfId="5" applyNumberFormat="1" applyFont="1" applyBorder="1" applyAlignment="1">
      <alignment horizontal="center" vertical="center"/>
    </xf>
    <xf numFmtId="0" fontId="9" fillId="0" borderId="13" xfId="5" applyFont="1" applyBorder="1" applyAlignment="1">
      <alignment horizontal="left"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39" xfId="5" applyFont="1" applyBorder="1" applyAlignment="1">
      <alignment horizontal="center" vertical="center"/>
    </xf>
    <xf numFmtId="0" fontId="9" fillId="0" borderId="38" xfId="5" applyFont="1" applyBorder="1" applyAlignment="1">
      <alignment horizontal="center" vertical="center"/>
    </xf>
    <xf numFmtId="0" fontId="9" fillId="0" borderId="25"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6"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37" xfId="5" applyFont="1" applyFill="1" applyBorder="1" applyAlignment="1">
      <alignment horizontal="center" vertical="center"/>
    </xf>
    <xf numFmtId="178" fontId="30" fillId="0" borderId="12" xfId="2" applyNumberFormat="1" applyFont="1" applyBorder="1" applyAlignment="1">
      <alignment horizontal="center" vertical="center" shrinkToFit="1"/>
    </xf>
    <xf numFmtId="0" fontId="30" fillId="0" borderId="0" xfId="2" applyFont="1" applyAlignment="1">
      <alignment horizontal="center" vertical="center" shrinkToFit="1"/>
    </xf>
    <xf numFmtId="0" fontId="30" fillId="0" borderId="69" xfId="2" applyFont="1" applyBorder="1" applyAlignment="1">
      <alignment horizontal="center" vertical="center" shrinkToFit="1"/>
    </xf>
    <xf numFmtId="0" fontId="30" fillId="0" borderId="36" xfId="2" applyFont="1" applyBorder="1" applyAlignment="1">
      <alignment horizontal="center" vertical="center" shrinkToFit="1"/>
    </xf>
    <xf numFmtId="0" fontId="30" fillId="0" borderId="35" xfId="2" applyFont="1" applyBorder="1" applyAlignment="1">
      <alignment horizontal="center" vertical="center" shrinkToFit="1"/>
    </xf>
    <xf numFmtId="0" fontId="30" fillId="0" borderId="34" xfId="2" applyFont="1" applyBorder="1" applyAlignment="1">
      <alignment horizontal="center" vertical="center" shrinkToFit="1"/>
    </xf>
    <xf numFmtId="0" fontId="9" fillId="0" borderId="13" xfId="5" applyFont="1" applyBorder="1" applyAlignment="1">
      <alignment horizontal="left" vertical="center" shrinkToFit="1"/>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0" fillId="0" borderId="63" xfId="0" applyBorder="1" applyAlignment="1">
      <alignment horizontal="center" vertical="center"/>
    </xf>
    <xf numFmtId="0" fontId="0" fillId="0" borderId="65" xfId="0" applyBorder="1" applyAlignment="1">
      <alignment horizontal="center" vertical="center"/>
    </xf>
    <xf numFmtId="0" fontId="0" fillId="0" borderId="64" xfId="0" applyBorder="1" applyAlignment="1">
      <alignment horizontal="center" vertical="center"/>
    </xf>
    <xf numFmtId="0" fontId="0" fillId="0" borderId="2" xfId="0" applyBorder="1" applyAlignment="1">
      <alignment horizontal="center" vertical="center"/>
    </xf>
    <xf numFmtId="0" fontId="0" fillId="0" borderId="66"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cellXfs>
  <cellStyles count="11">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3 2 2" xfId="10" xr:uid="{00000000-0005-0000-0000-000007000000}"/>
    <cellStyle name="標準 4" xfId="5" xr:uid="{00000000-0005-0000-0000-000008000000}"/>
    <cellStyle name="標準 4 2" xfId="8" xr:uid="{00000000-0005-0000-0000-000009000000}"/>
    <cellStyle name="標準_021220点検表修正案" xfId="7" xr:uid="{00000000-0005-0000-0000-00000A000000}"/>
  </cellStyles>
  <dxfs count="196">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FFCC"/>
      <color rgb="FFFFFF00"/>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externalLink" Target="externalLinks/externalLink1.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jpe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JPG"/><Relationship Id="rId1" Type="http://schemas.openxmlformats.org/officeDocument/2006/relationships/image" Target="../media/image2.png"/><Relationship Id="rId5" Type="http://schemas.openxmlformats.org/officeDocument/2006/relationships/image" Target="../media/image19.JPG"/><Relationship Id="rId4" Type="http://schemas.openxmlformats.org/officeDocument/2006/relationships/image" Target="../media/image18.JPG"/></Relationships>
</file>

<file path=xl/drawings/_rels/drawing12.xml.rels><?xml version="1.0" encoding="UTF-8" standalone="yes"?>
<Relationships xmlns="http://schemas.openxmlformats.org/package/2006/relationships"><Relationship Id="rId3" Type="http://schemas.openxmlformats.org/officeDocument/2006/relationships/image" Target="../media/image21.JPG"/><Relationship Id="rId2" Type="http://schemas.openxmlformats.org/officeDocument/2006/relationships/image" Target="../media/image20.JPG"/><Relationship Id="rId1" Type="http://schemas.openxmlformats.org/officeDocument/2006/relationships/image" Target="../media/image2.png"/><Relationship Id="rId5" Type="http://schemas.openxmlformats.org/officeDocument/2006/relationships/image" Target="../media/image23.JPG"/><Relationship Id="rId4" Type="http://schemas.openxmlformats.org/officeDocument/2006/relationships/image" Target="../media/image22.JPG"/></Relationships>
</file>

<file path=xl/drawings/_rels/drawing13.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png"/><Relationship Id="rId5" Type="http://schemas.openxmlformats.org/officeDocument/2006/relationships/image" Target="../media/image27.JPG"/><Relationship Id="rId4" Type="http://schemas.openxmlformats.org/officeDocument/2006/relationships/image" Target="../media/image26.JPG"/></Relationships>
</file>

<file path=xl/drawings/_rels/drawing14.xml.rels><?xml version="1.0" encoding="UTF-8" standalone="yes"?>
<Relationships xmlns="http://schemas.openxmlformats.org/package/2006/relationships"><Relationship Id="rId2" Type="http://schemas.openxmlformats.org/officeDocument/2006/relationships/image" Target="../media/image28.JP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36.emf"/><Relationship Id="rId3" Type="http://schemas.openxmlformats.org/officeDocument/2006/relationships/image" Target="../media/image31.jpeg"/><Relationship Id="rId7" Type="http://schemas.openxmlformats.org/officeDocument/2006/relationships/image" Target="../media/image35.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6.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7.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8.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49.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5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71.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72.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73.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74.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75.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8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105982</xdr:colOff>
      <xdr:row>7</xdr:row>
      <xdr:rowOff>396743</xdr:rowOff>
    </xdr:from>
    <xdr:to>
      <xdr:col>25</xdr:col>
      <xdr:colOff>140903</xdr:colOff>
      <xdr:row>17</xdr:row>
      <xdr:rowOff>183355</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4607" y="2254118"/>
          <a:ext cx="7154859" cy="4310987"/>
        </a:xfrm>
        <a:prstGeom prst="rect">
          <a:avLst/>
        </a:prstGeom>
      </xdr:spPr>
    </xdr:pic>
    <xdr:clientData/>
  </xdr:twoCellAnchor>
  <xdr:oneCellAnchor>
    <xdr:from>
      <xdr:col>6</xdr:col>
      <xdr:colOff>143225</xdr:colOff>
      <xdr:row>8</xdr:row>
      <xdr:rowOff>2342</xdr:rowOff>
    </xdr:from>
    <xdr:ext cx="1502655" cy="275717"/>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1810100" y="2312155"/>
          <a:ext cx="1502655" cy="275717"/>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中山トンネル　</a:t>
          </a:r>
          <a:r>
            <a:rPr kumimoji="1" lang="en-US" altLang="ja-JP" sz="1100"/>
            <a:t>L=497m</a:t>
          </a:r>
        </a:p>
      </xdr:txBody>
    </xdr:sp>
    <xdr:clientData/>
  </xdr:oneCellAnchor>
  <xdr:twoCellAnchor>
    <xdr:from>
      <xdr:col>8</xdr:col>
      <xdr:colOff>263522</xdr:colOff>
      <xdr:row>8</xdr:row>
      <xdr:rowOff>284011</xdr:rowOff>
    </xdr:from>
    <xdr:to>
      <xdr:col>13</xdr:col>
      <xdr:colOff>99222</xdr:colOff>
      <xdr:row>10</xdr:row>
      <xdr:rowOff>241822</xdr:rowOff>
    </xdr:to>
    <xdr:cxnSp macro="">
      <xdr:nvCxnSpPr>
        <xdr:cNvPr id="6" name="直線矢印コネクタ 5">
          <a:extLst>
            <a:ext uri="{FF2B5EF4-FFF2-40B4-BE49-F238E27FC236}">
              <a16:creationId xmlns:a16="http://schemas.microsoft.com/office/drawing/2014/main" id="{00000000-0008-0000-0400-000006000000}"/>
            </a:ext>
          </a:extLst>
        </xdr:cNvPr>
        <xdr:cNvCxnSpPr>
          <a:stCxn id="5" idx="2"/>
        </xdr:cNvCxnSpPr>
      </xdr:nvCxnSpPr>
      <xdr:spPr>
        <a:xfrm>
          <a:off x="2549522" y="2593824"/>
          <a:ext cx="1383513" cy="86268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17929</xdr:colOff>
      <xdr:row>9</xdr:row>
      <xdr:rowOff>35295</xdr:rowOff>
    </xdr:from>
    <xdr:to>
      <xdr:col>31</xdr:col>
      <xdr:colOff>73958</xdr:colOff>
      <xdr:row>9</xdr:row>
      <xdr:rowOff>382117</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8628529" y="277849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起点側坑口</a:t>
          </a:r>
        </a:p>
      </xdr:txBody>
    </xdr:sp>
    <xdr:clientData/>
  </xdr:twoCellAnchor>
  <xdr:twoCellAnchor>
    <xdr:from>
      <xdr:col>28</xdr:col>
      <xdr:colOff>27454</xdr:colOff>
      <xdr:row>13</xdr:row>
      <xdr:rowOff>225795</xdr:rowOff>
    </xdr:from>
    <xdr:to>
      <xdr:col>31</xdr:col>
      <xdr:colOff>83483</xdr:colOff>
      <xdr:row>14</xdr:row>
      <xdr:rowOff>124942</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8638054" y="475969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終点側坑口</a:t>
          </a:r>
        </a:p>
      </xdr:txBody>
    </xdr:sp>
    <xdr:clientData/>
  </xdr:twoCellAnchor>
  <xdr:twoCellAnchor>
    <xdr:from>
      <xdr:col>28</xdr:col>
      <xdr:colOff>46504</xdr:colOff>
      <xdr:row>17</xdr:row>
      <xdr:rowOff>397245</xdr:rowOff>
    </xdr:from>
    <xdr:to>
      <xdr:col>31</xdr:col>
      <xdr:colOff>102533</xdr:colOff>
      <xdr:row>18</xdr:row>
      <xdr:rowOff>67792</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8657104" y="672184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坑内</a:t>
          </a:r>
        </a:p>
      </xdr:txBody>
    </xdr:sp>
    <xdr:clientData/>
  </xdr:twoCellAnchor>
  <xdr:oneCellAnchor>
    <xdr:from>
      <xdr:col>12</xdr:col>
      <xdr:colOff>57150</xdr:colOff>
      <xdr:row>6</xdr:row>
      <xdr:rowOff>38100</xdr:rowOff>
    </xdr:from>
    <xdr:ext cx="1053622" cy="374286"/>
    <xdr:sp macro="" textlink="">
      <xdr:nvSpPr>
        <xdr:cNvPr id="16" name="Text Box 50">
          <a:extLst>
            <a:ext uri="{FF2B5EF4-FFF2-40B4-BE49-F238E27FC236}">
              <a16:creationId xmlns:a16="http://schemas.microsoft.com/office/drawing/2014/main" id="{00000000-0008-0000-0400-000010000000}"/>
            </a:ext>
          </a:extLst>
        </xdr:cNvPr>
        <xdr:cNvSpPr txBox="1">
          <a:spLocks noChangeArrowheads="1"/>
        </xdr:cNvSpPr>
      </xdr:nvSpPr>
      <xdr:spPr bwMode="auto">
        <a:xfrm>
          <a:off x="3638550" y="1438275"/>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位置図</a:t>
          </a:r>
          <a:endParaRPr lang="en-US" altLang="ja-JP" sz="1600" b="0" i="0" u="none" strike="noStrike" baseline="0">
            <a:solidFill>
              <a:srgbClr val="000000"/>
            </a:solidFill>
            <a:latin typeface="ＭＳ ゴシック"/>
            <a:ea typeface="ＭＳ ゴシック"/>
          </a:endParaRPr>
        </a:p>
      </xdr:txBody>
    </xdr:sp>
    <xdr:clientData/>
  </xdr:oneCellAnchor>
  <xdr:oneCellAnchor>
    <xdr:from>
      <xdr:col>16</xdr:col>
      <xdr:colOff>107578</xdr:colOff>
      <xdr:row>22</xdr:row>
      <xdr:rowOff>186008</xdr:rowOff>
    </xdr:from>
    <xdr:ext cx="1053622" cy="374286"/>
    <xdr:sp macro="" textlink="">
      <xdr:nvSpPr>
        <xdr:cNvPr id="18" name="Text Box 50">
          <a:extLst>
            <a:ext uri="{FF2B5EF4-FFF2-40B4-BE49-F238E27FC236}">
              <a16:creationId xmlns:a16="http://schemas.microsoft.com/office/drawing/2014/main" id="{00000000-0008-0000-0400-000012000000}"/>
            </a:ext>
          </a:extLst>
        </xdr:cNvPr>
        <xdr:cNvSpPr txBox="1">
          <a:spLocks noChangeArrowheads="1"/>
        </xdr:cNvSpPr>
      </xdr:nvSpPr>
      <xdr:spPr bwMode="auto">
        <a:xfrm>
          <a:off x="4946278" y="8187008"/>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平面図</a:t>
          </a:r>
          <a:endParaRPr lang="en-US" altLang="ja-JP" sz="1600" b="0" i="0" u="none" strike="noStrike" baseline="0">
            <a:solidFill>
              <a:srgbClr val="000000"/>
            </a:solidFill>
            <a:latin typeface="ＭＳ ゴシック"/>
            <a:ea typeface="ＭＳ ゴシック"/>
          </a:endParaRPr>
        </a:p>
      </xdr:txBody>
    </xdr:sp>
    <xdr:clientData/>
  </xdr:oneCellAnchor>
  <xdr:twoCellAnchor editAs="oneCell">
    <xdr:from>
      <xdr:col>6</xdr:col>
      <xdr:colOff>71436</xdr:colOff>
      <xdr:row>40</xdr:row>
      <xdr:rowOff>440532</xdr:rowOff>
    </xdr:from>
    <xdr:to>
      <xdr:col>29</xdr:col>
      <xdr:colOff>236927</xdr:colOff>
      <xdr:row>51</xdr:row>
      <xdr:rowOff>657769</xdr:rowOff>
    </xdr:to>
    <xdr:pic>
      <xdr:nvPicPr>
        <xdr:cNvPr id="19" name="Picture 59">
          <a:extLst>
            <a:ext uri="{FF2B5EF4-FFF2-40B4-BE49-F238E27FC236}">
              <a16:creationId xmlns:a16="http://schemas.microsoft.com/office/drawing/2014/main" id="{00000000-0008-0000-04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3225"/>
        <a:stretch>
          <a:fillRect/>
        </a:stretch>
      </xdr:blipFill>
      <xdr:spPr bwMode="auto">
        <a:xfrm>
          <a:off x="1738311" y="15823407"/>
          <a:ext cx="7285429" cy="51940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oneCellAnchor>
    <xdr:from>
      <xdr:col>16</xdr:col>
      <xdr:colOff>95249</xdr:colOff>
      <xdr:row>39</xdr:row>
      <xdr:rowOff>202405</xdr:rowOff>
    </xdr:from>
    <xdr:ext cx="1053622" cy="374286"/>
    <xdr:sp macro="" textlink="">
      <xdr:nvSpPr>
        <xdr:cNvPr id="20" name="Text Box 50">
          <a:extLst>
            <a:ext uri="{FF2B5EF4-FFF2-40B4-BE49-F238E27FC236}">
              <a16:creationId xmlns:a16="http://schemas.microsoft.com/office/drawing/2014/main" id="{00000000-0008-0000-0400-000014000000}"/>
            </a:ext>
          </a:extLst>
        </xdr:cNvPr>
        <xdr:cNvSpPr txBox="1">
          <a:spLocks noChangeArrowheads="1"/>
        </xdr:cNvSpPr>
      </xdr:nvSpPr>
      <xdr:spPr bwMode="auto">
        <a:xfrm>
          <a:off x="4857749" y="15251905"/>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断面図</a:t>
          </a:r>
          <a:endParaRPr lang="en-US" altLang="ja-JP" sz="1600" b="0" i="0" u="none" strike="noStrike" baseline="0">
            <a:solidFill>
              <a:srgbClr val="000000"/>
            </a:solidFill>
            <a:latin typeface="ＭＳ ゴシック"/>
            <a:ea typeface="ＭＳ ゴシック"/>
          </a:endParaRPr>
        </a:p>
      </xdr:txBody>
    </xdr:sp>
    <xdr:clientData/>
  </xdr:oneCellAnchor>
  <xdr:oneCellAnchor>
    <xdr:from>
      <xdr:col>16</xdr:col>
      <xdr:colOff>95249</xdr:colOff>
      <xdr:row>56</xdr:row>
      <xdr:rowOff>202405</xdr:rowOff>
    </xdr:from>
    <xdr:ext cx="1053622" cy="374286"/>
    <xdr:sp macro="" textlink="">
      <xdr:nvSpPr>
        <xdr:cNvPr id="22" name="Text Box 50">
          <a:extLst>
            <a:ext uri="{FF2B5EF4-FFF2-40B4-BE49-F238E27FC236}">
              <a16:creationId xmlns:a16="http://schemas.microsoft.com/office/drawing/2014/main" id="{00000000-0008-0000-0400-000016000000}"/>
            </a:ext>
          </a:extLst>
        </xdr:cNvPr>
        <xdr:cNvSpPr txBox="1">
          <a:spLocks noChangeArrowheads="1"/>
        </xdr:cNvSpPr>
      </xdr:nvSpPr>
      <xdr:spPr bwMode="auto">
        <a:xfrm>
          <a:off x="4857749" y="15251905"/>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縦断図</a:t>
          </a:r>
          <a:endParaRPr lang="en-US" altLang="ja-JP" sz="1600" b="0" i="0" u="none" strike="noStrike" baseline="0">
            <a:solidFill>
              <a:srgbClr val="000000"/>
            </a:solidFill>
            <a:latin typeface="ＭＳ ゴシック"/>
            <a:ea typeface="ＭＳ ゴシック"/>
          </a:endParaRPr>
        </a:p>
      </xdr:txBody>
    </xdr:sp>
    <xdr:clientData/>
  </xdr:oneCellAnchor>
  <xdr:twoCellAnchor editAs="oneCell">
    <xdr:from>
      <xdr:col>6</xdr:col>
      <xdr:colOff>95247</xdr:colOff>
      <xdr:row>58</xdr:row>
      <xdr:rowOff>119063</xdr:rowOff>
    </xdr:from>
    <xdr:to>
      <xdr:col>29</xdr:col>
      <xdr:colOff>228802</xdr:colOff>
      <xdr:row>68</xdr:row>
      <xdr:rowOff>621996</xdr:rowOff>
    </xdr:to>
    <xdr:pic>
      <xdr:nvPicPr>
        <xdr:cNvPr id="23" name="Picture 58">
          <a:extLst>
            <a:ext uri="{FF2B5EF4-FFF2-40B4-BE49-F238E27FC236}">
              <a16:creationId xmlns:a16="http://schemas.microsoft.com/office/drawing/2014/main" id="{00000000-0008-0000-0400-000017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62122" y="22943344"/>
          <a:ext cx="7253493" cy="5027308"/>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26</xdr:col>
      <xdr:colOff>121137</xdr:colOff>
      <xdr:row>5</xdr:row>
      <xdr:rowOff>142382</xdr:rowOff>
    </xdr:from>
    <xdr:to>
      <xdr:col>33</xdr:col>
      <xdr:colOff>49753</xdr:colOff>
      <xdr:row>8</xdr:row>
      <xdr:rowOff>428553</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8035546" y="1198791"/>
          <a:ext cx="2110707" cy="1515762"/>
        </a:xfrm>
        <a:prstGeom prst="rect">
          <a:avLst/>
        </a:prstGeom>
      </xdr:spPr>
    </xdr:pic>
    <xdr:clientData/>
  </xdr:twoCellAnchor>
  <xdr:twoCellAnchor editAs="oneCell">
    <xdr:from>
      <xdr:col>26</xdr:col>
      <xdr:colOff>138455</xdr:colOff>
      <xdr:row>10</xdr:row>
      <xdr:rowOff>17318</xdr:rowOff>
    </xdr:from>
    <xdr:to>
      <xdr:col>33</xdr:col>
      <xdr:colOff>67071</xdr:colOff>
      <xdr:row>13</xdr:row>
      <xdr:rowOff>190498</xdr:rowOff>
    </xdr:to>
    <xdr:pic>
      <xdr:nvPicPr>
        <xdr:cNvPr id="21" name="図 20">
          <a:extLst>
            <a:ext uri="{FF2B5EF4-FFF2-40B4-BE49-F238E27FC236}">
              <a16:creationId xmlns:a16="http://schemas.microsoft.com/office/drawing/2014/main" id="{00000000-0008-0000-0400-000015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8052864" y="3203863"/>
          <a:ext cx="2110707" cy="1523999"/>
        </a:xfrm>
        <a:prstGeom prst="rect">
          <a:avLst/>
        </a:prstGeom>
      </xdr:spPr>
    </xdr:pic>
    <xdr:clientData/>
  </xdr:twoCellAnchor>
  <xdr:twoCellAnchor editAs="oneCell">
    <xdr:from>
      <xdr:col>26</xdr:col>
      <xdr:colOff>155864</xdr:colOff>
      <xdr:row>14</xdr:row>
      <xdr:rowOff>242454</xdr:rowOff>
    </xdr:from>
    <xdr:to>
      <xdr:col>33</xdr:col>
      <xdr:colOff>72855</xdr:colOff>
      <xdr:row>17</xdr:row>
      <xdr:rowOff>432953</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6"/>
        <a:srcRect l="70152" b="57291"/>
        <a:stretch/>
      </xdr:blipFill>
      <xdr:spPr>
        <a:xfrm>
          <a:off x="8070273" y="5230090"/>
          <a:ext cx="2099082" cy="1541318"/>
        </a:xfrm>
        <a:prstGeom prst="rect">
          <a:avLst/>
        </a:prstGeom>
      </xdr:spPr>
    </xdr:pic>
    <xdr:clientData/>
  </xdr:twoCellAnchor>
  <xdr:twoCellAnchor editAs="oneCell">
    <xdr:from>
      <xdr:col>2</xdr:col>
      <xdr:colOff>155863</xdr:colOff>
      <xdr:row>23</xdr:row>
      <xdr:rowOff>346364</xdr:rowOff>
    </xdr:from>
    <xdr:to>
      <xdr:col>34</xdr:col>
      <xdr:colOff>135001</xdr:colOff>
      <xdr:row>34</xdr:row>
      <xdr:rowOff>628304</xdr:rowOff>
    </xdr:to>
    <xdr:pic>
      <xdr:nvPicPr>
        <xdr:cNvPr id="24" name="Picture 55">
          <a:extLst>
            <a:ext uri="{FF2B5EF4-FFF2-40B4-BE49-F238E27FC236}">
              <a16:creationId xmlns:a16="http://schemas.microsoft.com/office/drawing/2014/main" id="{00000000-0008-0000-0400-00001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r="946"/>
        <a:stretch>
          <a:fillRect/>
        </a:stretch>
      </xdr:blipFill>
      <xdr:spPr bwMode="auto">
        <a:xfrm>
          <a:off x="588818" y="8676409"/>
          <a:ext cx="9954410" cy="523494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190501</xdr:colOff>
      <xdr:row>18</xdr:row>
      <xdr:rowOff>66674</xdr:rowOff>
    </xdr:from>
    <xdr:to>
      <xdr:col>24</xdr:col>
      <xdr:colOff>485776</xdr:colOff>
      <xdr:row>24</xdr:row>
      <xdr:rowOff>465729</xdr:rowOff>
    </xdr:to>
    <xdr:pic>
      <xdr:nvPicPr>
        <xdr:cNvPr id="6" name="図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9526" r="3163" b="26116"/>
        <a:stretch/>
      </xdr:blipFill>
      <xdr:spPr>
        <a:xfrm>
          <a:off x="628651" y="2552699"/>
          <a:ext cx="10458450" cy="342800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419100</xdr:colOff>
      <xdr:row>18</xdr:row>
      <xdr:rowOff>28576</xdr:rowOff>
    </xdr:from>
    <xdr:to>
      <xdr:col>24</xdr:col>
      <xdr:colOff>152401</xdr:colOff>
      <xdr:row>24</xdr:row>
      <xdr:rowOff>473427</xdr:rowOff>
    </xdr:to>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05" t="28933" r="7660" b="26116"/>
        <a:stretch/>
      </xdr:blipFill>
      <xdr:spPr>
        <a:xfrm>
          <a:off x="857250" y="2514601"/>
          <a:ext cx="9896476" cy="34738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304800</xdr:colOff>
      <xdr:row>18</xdr:row>
      <xdr:rowOff>85724</xdr:rowOff>
    </xdr:from>
    <xdr:to>
      <xdr:col>24</xdr:col>
      <xdr:colOff>276225</xdr:colOff>
      <xdr:row>24</xdr:row>
      <xdr:rowOff>409575</xdr:rowOff>
    </xdr:to>
    <xdr:pic>
      <xdr:nvPicPr>
        <xdr:cNvPr id="6" name="図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9685" r="6161" b="26409"/>
        <a:stretch/>
      </xdr:blipFill>
      <xdr:spPr>
        <a:xfrm>
          <a:off x="742950" y="2571749"/>
          <a:ext cx="10134600" cy="335280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8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285750</xdr:colOff>
      <xdr:row>18</xdr:row>
      <xdr:rowOff>123825</xdr:rowOff>
    </xdr:from>
    <xdr:to>
      <xdr:col>24</xdr:col>
      <xdr:colOff>200025</xdr:colOff>
      <xdr:row>24</xdr:row>
      <xdr:rowOff>438151</xdr:rowOff>
    </xdr:to>
    <xdr:pic>
      <xdr:nvPicPr>
        <xdr:cNvPr id="5" name="図 4">
          <a:extLst>
            <a:ext uri="{FF2B5EF4-FFF2-40B4-BE49-F238E27FC236}">
              <a16:creationId xmlns:a16="http://schemas.microsoft.com/office/drawing/2014/main" id="{00000000-0008-0000-08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9685" r="6690" b="26534"/>
        <a:stretch/>
      </xdr:blipFill>
      <xdr:spPr>
        <a:xfrm>
          <a:off x="723900" y="2609850"/>
          <a:ext cx="10077450" cy="33432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9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3</xdr:col>
      <xdr:colOff>133350</xdr:colOff>
      <xdr:row>18</xdr:row>
      <xdr:rowOff>85724</xdr:rowOff>
    </xdr:from>
    <xdr:to>
      <xdr:col>24</xdr:col>
      <xdr:colOff>123825</xdr:colOff>
      <xdr:row>24</xdr:row>
      <xdr:rowOff>428625</xdr:rowOff>
    </xdr:to>
    <xdr:pic>
      <xdr:nvPicPr>
        <xdr:cNvPr id="6" name="図 5">
          <a:extLst>
            <a:ext uri="{FF2B5EF4-FFF2-40B4-BE49-F238E27FC236}">
              <a16:creationId xmlns:a16="http://schemas.microsoft.com/office/drawing/2014/main" id="{00000000-0008-0000-09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9685" r="10130" b="26160"/>
        <a:stretch/>
      </xdr:blipFill>
      <xdr:spPr>
        <a:xfrm>
          <a:off x="1019175" y="2571749"/>
          <a:ext cx="9705975" cy="33718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12</xdr:col>
      <xdr:colOff>226218</xdr:colOff>
      <xdr:row>19</xdr:row>
      <xdr:rowOff>95250</xdr:rowOff>
    </xdr:from>
    <xdr:ext cx="2536528" cy="925894"/>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6119812" y="4262438"/>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11</xdr:col>
      <xdr:colOff>19050</xdr:colOff>
      <xdr:row>11</xdr:row>
      <xdr:rowOff>251729</xdr:rowOff>
    </xdr:from>
    <xdr:ext cx="2536528" cy="925894"/>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4454979" y="36263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D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E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8" name="図 7">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9" name="図 8">
          <a:extLst>
            <a:ext uri="{FF2B5EF4-FFF2-40B4-BE49-F238E27FC236}">
              <a16:creationId xmlns:a16="http://schemas.microsoft.com/office/drawing/2014/main" id="{00000000-0008-0000-0E00-000009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10" name="図 9">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11" name="図 10">
          <a:extLst>
            <a:ext uri="{FF2B5EF4-FFF2-40B4-BE49-F238E27FC236}">
              <a16:creationId xmlns:a16="http://schemas.microsoft.com/office/drawing/2014/main" id="{00000000-0008-0000-0E00-00000B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F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8" name="図 7">
          <a:extLst>
            <a:ext uri="{FF2B5EF4-FFF2-40B4-BE49-F238E27FC236}">
              <a16:creationId xmlns:a16="http://schemas.microsoft.com/office/drawing/2014/main" id="{00000000-0008-0000-0F00-000008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9" name="図 8">
          <a:extLst>
            <a:ext uri="{FF2B5EF4-FFF2-40B4-BE49-F238E27FC236}">
              <a16:creationId xmlns:a16="http://schemas.microsoft.com/office/drawing/2014/main" id="{00000000-0008-0000-0F00-000009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10" name="図 9">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11" name="図 10">
          <a:extLst>
            <a:ext uri="{FF2B5EF4-FFF2-40B4-BE49-F238E27FC236}">
              <a16:creationId xmlns:a16="http://schemas.microsoft.com/office/drawing/2014/main" id="{00000000-0008-0000-0F00-00000B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244929</xdr:colOff>
      <xdr:row>5</xdr:row>
      <xdr:rowOff>299359</xdr:rowOff>
    </xdr:from>
    <xdr:to>
      <xdr:col>33</xdr:col>
      <xdr:colOff>81643</xdr:colOff>
      <xdr:row>15</xdr:row>
      <xdr:rowOff>435430</xdr:rowOff>
    </xdr:to>
    <xdr:pic>
      <xdr:nvPicPr>
        <xdr:cNvPr id="10" name="図 9">
          <a:extLst>
            <a:ext uri="{FF2B5EF4-FFF2-40B4-BE49-F238E27FC236}">
              <a16:creationId xmlns:a16="http://schemas.microsoft.com/office/drawing/2014/main" id="{00000000-0008-0000-12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18" t="10714" r="3949" b="25767"/>
        <a:stretch/>
      </xdr:blipFill>
      <xdr:spPr>
        <a:xfrm>
          <a:off x="612322" y="1360716"/>
          <a:ext cx="9538607" cy="4517571"/>
        </a:xfrm>
        <a:prstGeom prst="rect">
          <a:avLst/>
        </a:prstGeom>
      </xdr:spPr>
    </xdr:pic>
    <xdr:clientData/>
  </xdr:twoCellAnchor>
  <xdr:twoCellAnchor editAs="oneCell">
    <xdr:from>
      <xdr:col>3</xdr:col>
      <xdr:colOff>54429</xdr:colOff>
      <xdr:row>34</xdr:row>
      <xdr:rowOff>27216</xdr:rowOff>
    </xdr:from>
    <xdr:to>
      <xdr:col>33</xdr:col>
      <xdr:colOff>40821</xdr:colOff>
      <xdr:row>44</xdr:row>
      <xdr:rowOff>2</xdr:rowOff>
    </xdr:to>
    <xdr:pic>
      <xdr:nvPicPr>
        <xdr:cNvPr id="13" name="図 12">
          <a:extLst>
            <a:ext uri="{FF2B5EF4-FFF2-40B4-BE49-F238E27FC236}">
              <a16:creationId xmlns:a16="http://schemas.microsoft.com/office/drawing/2014/main" id="{00000000-0008-0000-1200-00000D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623" t="11670" r="5169" b="25575"/>
        <a:stretch/>
      </xdr:blipFill>
      <xdr:spPr>
        <a:xfrm>
          <a:off x="734786" y="13865680"/>
          <a:ext cx="9375321" cy="4463143"/>
        </a:xfrm>
        <a:prstGeom prst="rect">
          <a:avLst/>
        </a:prstGeom>
      </xdr:spPr>
    </xdr:pic>
    <xdr:clientData/>
  </xdr:twoCellAnchor>
  <xdr:twoCellAnchor editAs="oneCell">
    <xdr:from>
      <xdr:col>3</xdr:col>
      <xdr:colOff>40821</xdr:colOff>
      <xdr:row>19</xdr:row>
      <xdr:rowOff>326572</xdr:rowOff>
    </xdr:from>
    <xdr:to>
      <xdr:col>32</xdr:col>
      <xdr:colOff>285751</xdr:colOff>
      <xdr:row>30</xdr:row>
      <xdr:rowOff>68037</xdr:rowOff>
    </xdr:to>
    <xdr:pic>
      <xdr:nvPicPr>
        <xdr:cNvPr id="14" name="図 13">
          <a:extLst>
            <a:ext uri="{FF2B5EF4-FFF2-40B4-BE49-F238E27FC236}">
              <a16:creationId xmlns:a16="http://schemas.microsoft.com/office/drawing/2014/main" id="{00000000-0008-0000-1200-00000E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53" t="11096" r="5979" b="24619"/>
        <a:stretch/>
      </xdr:blipFill>
      <xdr:spPr>
        <a:xfrm>
          <a:off x="721178" y="7606393"/>
          <a:ext cx="9320894" cy="4572001"/>
        </a:xfrm>
        <a:prstGeom prst="rect">
          <a:avLst/>
        </a:prstGeom>
      </xdr:spPr>
    </xdr:pic>
    <xdr:clientData/>
  </xdr:twoCellAnchor>
  <xdr:twoCellAnchor editAs="oneCell">
    <xdr:from>
      <xdr:col>3</xdr:col>
      <xdr:colOff>231322</xdr:colOff>
      <xdr:row>48</xdr:row>
      <xdr:rowOff>1</xdr:rowOff>
    </xdr:from>
    <xdr:to>
      <xdr:col>33</xdr:col>
      <xdr:colOff>68036</xdr:colOff>
      <xdr:row>58</xdr:row>
      <xdr:rowOff>2</xdr:rowOff>
    </xdr:to>
    <xdr:pic>
      <xdr:nvPicPr>
        <xdr:cNvPr id="15" name="図 14">
          <a:extLst>
            <a:ext uri="{FF2B5EF4-FFF2-40B4-BE49-F238E27FC236}">
              <a16:creationId xmlns:a16="http://schemas.microsoft.com/office/drawing/2014/main" id="{00000000-0008-0000-1200-00000F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894" t="11287" r="6385" b="25575"/>
        <a:stretch/>
      </xdr:blipFill>
      <xdr:spPr>
        <a:xfrm>
          <a:off x="911679" y="20056930"/>
          <a:ext cx="9225643" cy="4490358"/>
        </a:xfrm>
        <a:prstGeom prst="rect">
          <a:avLst/>
        </a:prstGeom>
      </xdr:spPr>
    </xdr:pic>
    <xdr:clientData/>
  </xdr:twoCellAnchor>
  <xdr:twoCellAnchor editAs="oneCell">
    <xdr:from>
      <xdr:col>3</xdr:col>
      <xdr:colOff>136072</xdr:colOff>
      <xdr:row>62</xdr:row>
      <xdr:rowOff>1</xdr:rowOff>
    </xdr:from>
    <xdr:to>
      <xdr:col>32</xdr:col>
      <xdr:colOff>299358</xdr:colOff>
      <xdr:row>72</xdr:row>
      <xdr:rowOff>2</xdr:rowOff>
    </xdr:to>
    <xdr:pic>
      <xdr:nvPicPr>
        <xdr:cNvPr id="16" name="図 15">
          <a:extLst>
            <a:ext uri="{FF2B5EF4-FFF2-40B4-BE49-F238E27FC236}">
              <a16:creationId xmlns:a16="http://schemas.microsoft.com/office/drawing/2014/main" id="{00000000-0008-0000-1200-000010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030" t="11287" r="6114" b="25575"/>
        <a:stretch/>
      </xdr:blipFill>
      <xdr:spPr>
        <a:xfrm>
          <a:off x="816429" y="26275394"/>
          <a:ext cx="9239250" cy="4490358"/>
        </a:xfrm>
        <a:prstGeom prst="rect">
          <a:avLst/>
        </a:prstGeom>
      </xdr:spPr>
    </xdr:pic>
    <xdr:clientData/>
  </xdr:twoCellAnchor>
  <xdr:twoCellAnchor editAs="oneCell">
    <xdr:from>
      <xdr:col>3</xdr:col>
      <xdr:colOff>108857</xdr:colOff>
      <xdr:row>75</xdr:row>
      <xdr:rowOff>326571</xdr:rowOff>
    </xdr:from>
    <xdr:to>
      <xdr:col>32</xdr:col>
      <xdr:colOff>299359</xdr:colOff>
      <xdr:row>86</xdr:row>
      <xdr:rowOff>13609</xdr:rowOff>
    </xdr:to>
    <xdr:pic>
      <xdr:nvPicPr>
        <xdr:cNvPr id="17" name="図 16">
          <a:extLst>
            <a:ext uri="{FF2B5EF4-FFF2-40B4-BE49-F238E27FC236}">
              <a16:creationId xmlns:a16="http://schemas.microsoft.com/office/drawing/2014/main" id="{00000000-0008-0000-1200-000011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353" t="11096" r="6521" b="25384"/>
        <a:stretch/>
      </xdr:blipFill>
      <xdr:spPr>
        <a:xfrm>
          <a:off x="789214" y="32480250"/>
          <a:ext cx="9266466" cy="4517573"/>
        </a:xfrm>
        <a:prstGeom prst="rect">
          <a:avLst/>
        </a:prstGeom>
      </xdr:spPr>
    </xdr:pic>
    <xdr:clientData/>
  </xdr:twoCellAnchor>
  <xdr:twoCellAnchor editAs="oneCell">
    <xdr:from>
      <xdr:col>3</xdr:col>
      <xdr:colOff>0</xdr:colOff>
      <xdr:row>90</xdr:row>
      <xdr:rowOff>13609</xdr:rowOff>
    </xdr:from>
    <xdr:to>
      <xdr:col>34</xdr:col>
      <xdr:colOff>136072</xdr:colOff>
      <xdr:row>99</xdr:row>
      <xdr:rowOff>435431</xdr:rowOff>
    </xdr:to>
    <xdr:pic>
      <xdr:nvPicPr>
        <xdr:cNvPr id="18" name="図 17">
          <a:extLst>
            <a:ext uri="{FF2B5EF4-FFF2-40B4-BE49-F238E27FC236}">
              <a16:creationId xmlns:a16="http://schemas.microsoft.com/office/drawing/2014/main" id="{00000000-0008-0000-1200-000012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541" t="11480" r="1651" b="25766"/>
        <a:stretch/>
      </xdr:blipFill>
      <xdr:spPr>
        <a:xfrm>
          <a:off x="680357" y="38725930"/>
          <a:ext cx="9837965" cy="4463144"/>
        </a:xfrm>
        <a:prstGeom prst="rect">
          <a:avLst/>
        </a:prstGeom>
      </xdr:spPr>
    </xdr:pic>
    <xdr:clientData/>
  </xdr:twoCellAnchor>
  <xdr:twoCellAnchor editAs="absolute">
    <xdr:from>
      <xdr:col>2</xdr:col>
      <xdr:colOff>0</xdr:colOff>
      <xdr:row>16</xdr:row>
      <xdr:rowOff>0</xdr:rowOff>
    </xdr:from>
    <xdr:to>
      <xdr:col>20</xdr:col>
      <xdr:colOff>300718</xdr:colOff>
      <xdr:row>17</xdr:row>
      <xdr:rowOff>860985</xdr:rowOff>
    </xdr:to>
    <xdr:pic>
      <xdr:nvPicPr>
        <xdr:cNvPr id="2" name="図 1">
          <a:extLst>
            <a:ext uri="{FF2B5EF4-FFF2-40B4-BE49-F238E27FC236}">
              <a16:creationId xmlns:a16="http://schemas.microsoft.com/office/drawing/2014/main" id="{00000000-0008-0000-1200-00000200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9682" t="29280" r="9682" b="37760"/>
        <a:stretch/>
      </xdr:blipFill>
      <xdr:spPr bwMode="auto">
        <a:xfrm>
          <a:off x="367393" y="5891893"/>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30</xdr:row>
      <xdr:rowOff>0</xdr:rowOff>
    </xdr:from>
    <xdr:to>
      <xdr:col>20</xdr:col>
      <xdr:colOff>300718</xdr:colOff>
      <xdr:row>31</xdr:row>
      <xdr:rowOff>860985</xdr:rowOff>
    </xdr:to>
    <xdr:pic>
      <xdr:nvPicPr>
        <xdr:cNvPr id="3" name="図 2">
          <a:extLst>
            <a:ext uri="{FF2B5EF4-FFF2-40B4-BE49-F238E27FC236}">
              <a16:creationId xmlns:a16="http://schemas.microsoft.com/office/drawing/2014/main" id="{00000000-0008-0000-1200-00000300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9682" t="29280" r="9682" b="37760"/>
        <a:stretch/>
      </xdr:blipFill>
      <xdr:spPr bwMode="auto">
        <a:xfrm>
          <a:off x="367393" y="12110357"/>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44</xdr:row>
      <xdr:rowOff>0</xdr:rowOff>
    </xdr:from>
    <xdr:to>
      <xdr:col>20</xdr:col>
      <xdr:colOff>300718</xdr:colOff>
      <xdr:row>45</xdr:row>
      <xdr:rowOff>860985</xdr:rowOff>
    </xdr:to>
    <xdr:pic>
      <xdr:nvPicPr>
        <xdr:cNvPr id="4" name="図 3">
          <a:extLst>
            <a:ext uri="{FF2B5EF4-FFF2-40B4-BE49-F238E27FC236}">
              <a16:creationId xmlns:a16="http://schemas.microsoft.com/office/drawing/2014/main" id="{00000000-0008-0000-1200-00000400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9682" t="29280" r="9682" b="37760"/>
        <a:stretch/>
      </xdr:blipFill>
      <xdr:spPr bwMode="auto">
        <a:xfrm>
          <a:off x="367393" y="18328821"/>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58</xdr:row>
      <xdr:rowOff>0</xdr:rowOff>
    </xdr:from>
    <xdr:to>
      <xdr:col>20</xdr:col>
      <xdr:colOff>300718</xdr:colOff>
      <xdr:row>59</xdr:row>
      <xdr:rowOff>860985</xdr:rowOff>
    </xdr:to>
    <xdr:pic>
      <xdr:nvPicPr>
        <xdr:cNvPr id="5" name="図 4">
          <a:extLst>
            <a:ext uri="{FF2B5EF4-FFF2-40B4-BE49-F238E27FC236}">
              <a16:creationId xmlns:a16="http://schemas.microsoft.com/office/drawing/2014/main" id="{00000000-0008-0000-1200-00000500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9682" t="29280" r="9682" b="37760"/>
        <a:stretch/>
      </xdr:blipFill>
      <xdr:spPr bwMode="auto">
        <a:xfrm>
          <a:off x="367393" y="24547286"/>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72</xdr:row>
      <xdr:rowOff>0</xdr:rowOff>
    </xdr:from>
    <xdr:to>
      <xdr:col>20</xdr:col>
      <xdr:colOff>300718</xdr:colOff>
      <xdr:row>73</xdr:row>
      <xdr:rowOff>860985</xdr:rowOff>
    </xdr:to>
    <xdr:pic>
      <xdr:nvPicPr>
        <xdr:cNvPr id="6" name="図 5">
          <a:extLst>
            <a:ext uri="{FF2B5EF4-FFF2-40B4-BE49-F238E27FC236}">
              <a16:creationId xmlns:a16="http://schemas.microsoft.com/office/drawing/2014/main" id="{00000000-0008-0000-1200-00000600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9682" t="29280" r="9682" b="37760"/>
        <a:stretch/>
      </xdr:blipFill>
      <xdr:spPr bwMode="auto">
        <a:xfrm>
          <a:off x="367393" y="30765750"/>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86</xdr:row>
      <xdr:rowOff>0</xdr:rowOff>
    </xdr:from>
    <xdr:to>
      <xdr:col>20</xdr:col>
      <xdr:colOff>300718</xdr:colOff>
      <xdr:row>87</xdr:row>
      <xdr:rowOff>860985</xdr:rowOff>
    </xdr:to>
    <xdr:pic>
      <xdr:nvPicPr>
        <xdr:cNvPr id="7" name="図 6">
          <a:extLst>
            <a:ext uri="{FF2B5EF4-FFF2-40B4-BE49-F238E27FC236}">
              <a16:creationId xmlns:a16="http://schemas.microsoft.com/office/drawing/2014/main" id="{00000000-0008-0000-1200-00000700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9682" t="29280" r="9682" b="37760"/>
        <a:stretch/>
      </xdr:blipFill>
      <xdr:spPr bwMode="auto">
        <a:xfrm>
          <a:off x="367393" y="36984214"/>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100</xdr:row>
      <xdr:rowOff>0</xdr:rowOff>
    </xdr:from>
    <xdr:to>
      <xdr:col>20</xdr:col>
      <xdr:colOff>300718</xdr:colOff>
      <xdr:row>101</xdr:row>
      <xdr:rowOff>860985</xdr:rowOff>
    </xdr:to>
    <xdr:pic>
      <xdr:nvPicPr>
        <xdr:cNvPr id="8" name="図 7">
          <a:extLst>
            <a:ext uri="{FF2B5EF4-FFF2-40B4-BE49-F238E27FC236}">
              <a16:creationId xmlns:a16="http://schemas.microsoft.com/office/drawing/2014/main" id="{00000000-0008-0000-1200-00000800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9682" t="29280" r="9682" b="37760"/>
        <a:stretch/>
      </xdr:blipFill>
      <xdr:spPr bwMode="auto">
        <a:xfrm>
          <a:off x="367393" y="43202679"/>
          <a:ext cx="5934075"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13</xdr:col>
      <xdr:colOff>209550</xdr:colOff>
      <xdr:row>10</xdr:row>
      <xdr:rowOff>104775</xdr:rowOff>
    </xdr:from>
    <xdr:ext cx="2536528" cy="925894"/>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4038600" y="32956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7.xml><?xml version="1.0" encoding="utf-8"?>
<xdr:wsDr xmlns:xdr="http://schemas.openxmlformats.org/drawingml/2006/spreadsheetDrawing" xmlns:a="http://schemas.openxmlformats.org/drawingml/2006/main">
  <xdr:twoCellAnchor editAs="oneCell">
    <xdr:from>
      <xdr:col>2</xdr:col>
      <xdr:colOff>76199</xdr:colOff>
      <xdr:row>6</xdr:row>
      <xdr:rowOff>28575</xdr:rowOff>
    </xdr:from>
    <xdr:to>
      <xdr:col>9</xdr:col>
      <xdr:colOff>238125</xdr:colOff>
      <xdr:row>44</xdr:row>
      <xdr:rowOff>47625</xdr:rowOff>
    </xdr:to>
    <xdr:pic>
      <xdr:nvPicPr>
        <xdr:cNvPr id="2" name="図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035" t="3506" r="23321" b="2284"/>
        <a:stretch/>
      </xdr:blipFill>
      <xdr:spPr>
        <a:xfrm>
          <a:off x="514349" y="1209675"/>
          <a:ext cx="2362201" cy="5867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49470</xdr:colOff>
      <xdr:row>5</xdr:row>
      <xdr:rowOff>114299</xdr:rowOff>
    </xdr:from>
    <xdr:to>
      <xdr:col>8</xdr:col>
      <xdr:colOff>264855</xdr:colOff>
      <xdr:row>44</xdr:row>
      <xdr:rowOff>38100</xdr:rowOff>
    </xdr:to>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801945" y="1142999"/>
          <a:ext cx="1787010" cy="59245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207505</xdr:colOff>
      <xdr:row>5</xdr:row>
      <xdr:rowOff>133349</xdr:rowOff>
    </xdr:from>
    <xdr:to>
      <xdr:col>9</xdr:col>
      <xdr:colOff>106820</xdr:colOff>
      <xdr:row>44</xdr:row>
      <xdr:rowOff>57150</xdr:rowOff>
    </xdr:to>
    <xdr:pic>
      <xdr:nvPicPr>
        <xdr:cNvPr id="2" name="図 1">
          <a:extLst>
            <a:ext uri="{FF2B5EF4-FFF2-40B4-BE49-F238E27FC236}">
              <a16:creationId xmlns:a16="http://schemas.microsoft.com/office/drawing/2014/main" id="{00000000-0008-0000-1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45655" y="1162049"/>
          <a:ext cx="2099590" cy="59245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175068</xdr:colOff>
      <xdr:row>5</xdr:row>
      <xdr:rowOff>104775</xdr:rowOff>
    </xdr:from>
    <xdr:to>
      <xdr:col>9</xdr:col>
      <xdr:colOff>139258</xdr:colOff>
      <xdr:row>44</xdr:row>
      <xdr:rowOff>66675</xdr:rowOff>
    </xdr:to>
    <xdr:pic>
      <xdr:nvPicPr>
        <xdr:cNvPr id="2" name="図 1">
          <a:extLst>
            <a:ext uri="{FF2B5EF4-FFF2-40B4-BE49-F238E27FC236}">
              <a16:creationId xmlns:a16="http://schemas.microsoft.com/office/drawing/2014/main" id="{00000000-0008-0000-1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715" t="2282" r="25133" b="1978"/>
        <a:stretch/>
      </xdr:blipFill>
      <xdr:spPr>
        <a:xfrm>
          <a:off x="613218" y="1133475"/>
          <a:ext cx="2164465" cy="59626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254687</xdr:colOff>
      <xdr:row>6</xdr:row>
      <xdr:rowOff>9525</xdr:rowOff>
    </xdr:from>
    <xdr:to>
      <xdr:col>9</xdr:col>
      <xdr:colOff>59638</xdr:colOff>
      <xdr:row>44</xdr:row>
      <xdr:rowOff>47625</xdr:rowOff>
    </xdr:to>
    <xdr:pic>
      <xdr:nvPicPr>
        <xdr:cNvPr id="2" name="図 1">
          <a:extLst>
            <a:ext uri="{FF2B5EF4-FFF2-40B4-BE49-F238E27FC236}">
              <a16:creationId xmlns:a16="http://schemas.microsoft.com/office/drawing/2014/main" id="{00000000-0008-0000-1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92837" y="1190625"/>
          <a:ext cx="2005226" cy="58864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231096</xdr:colOff>
      <xdr:row>5</xdr:row>
      <xdr:rowOff>85725</xdr:rowOff>
    </xdr:from>
    <xdr:to>
      <xdr:col>9</xdr:col>
      <xdr:colOff>83229</xdr:colOff>
      <xdr:row>44</xdr:row>
      <xdr:rowOff>57150</xdr:rowOff>
    </xdr:to>
    <xdr:pic>
      <xdr:nvPicPr>
        <xdr:cNvPr id="2" name="図 1">
          <a:extLst>
            <a:ext uri="{FF2B5EF4-FFF2-40B4-BE49-F238E27FC236}">
              <a16:creationId xmlns:a16="http://schemas.microsoft.com/office/drawing/2014/main" id="{00000000-0008-0000-19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69246" y="1114425"/>
          <a:ext cx="2052408" cy="59721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225198</xdr:colOff>
      <xdr:row>5</xdr:row>
      <xdr:rowOff>114299</xdr:rowOff>
    </xdr:from>
    <xdr:to>
      <xdr:col>9</xdr:col>
      <xdr:colOff>89126</xdr:colOff>
      <xdr:row>44</xdr:row>
      <xdr:rowOff>95250</xdr:rowOff>
    </xdr:to>
    <xdr:pic>
      <xdr:nvPicPr>
        <xdr:cNvPr id="2" name="図 1">
          <a:extLst>
            <a:ext uri="{FF2B5EF4-FFF2-40B4-BE49-F238E27FC236}">
              <a16:creationId xmlns:a16="http://schemas.microsoft.com/office/drawing/2014/main" id="{00000000-0008-0000-1A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63348" y="1142999"/>
          <a:ext cx="2064203" cy="598170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213402</xdr:colOff>
      <xdr:row>6</xdr:row>
      <xdr:rowOff>0</xdr:rowOff>
    </xdr:from>
    <xdr:to>
      <xdr:col>9</xdr:col>
      <xdr:colOff>100922</xdr:colOff>
      <xdr:row>44</xdr:row>
      <xdr:rowOff>47626</xdr:rowOff>
    </xdr:to>
    <xdr:pic>
      <xdr:nvPicPr>
        <xdr:cNvPr id="2" name="図 1">
          <a:extLst>
            <a:ext uri="{FF2B5EF4-FFF2-40B4-BE49-F238E27FC236}">
              <a16:creationId xmlns:a16="http://schemas.microsoft.com/office/drawing/2014/main" id="{00000000-0008-0000-1B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51552" y="1181100"/>
          <a:ext cx="2087795" cy="589597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207505</xdr:colOff>
      <xdr:row>5</xdr:row>
      <xdr:rowOff>114299</xdr:rowOff>
    </xdr:from>
    <xdr:to>
      <xdr:col>9</xdr:col>
      <xdr:colOff>106820</xdr:colOff>
      <xdr:row>44</xdr:row>
      <xdr:rowOff>76200</xdr:rowOff>
    </xdr:to>
    <xdr:pic>
      <xdr:nvPicPr>
        <xdr:cNvPr id="2" name="図 1">
          <a:extLst>
            <a:ext uri="{FF2B5EF4-FFF2-40B4-BE49-F238E27FC236}">
              <a16:creationId xmlns:a16="http://schemas.microsoft.com/office/drawing/2014/main" id="{00000000-0008-0000-1C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50" t="2436" r="26070" b="1825"/>
        <a:stretch/>
      </xdr:blipFill>
      <xdr:spPr>
        <a:xfrm>
          <a:off x="645655" y="1142999"/>
          <a:ext cx="2099590" cy="596265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269430</xdr:colOff>
      <xdr:row>5</xdr:row>
      <xdr:rowOff>95250</xdr:rowOff>
    </xdr:from>
    <xdr:to>
      <xdr:col>9</xdr:col>
      <xdr:colOff>142874</xdr:colOff>
      <xdr:row>44</xdr:row>
      <xdr:rowOff>85726</xdr:rowOff>
    </xdr:to>
    <xdr:pic>
      <xdr:nvPicPr>
        <xdr:cNvPr id="2" name="図 1">
          <a:extLst>
            <a:ext uri="{FF2B5EF4-FFF2-40B4-BE49-F238E27FC236}">
              <a16:creationId xmlns:a16="http://schemas.microsoft.com/office/drawing/2014/main" id="{00000000-0008-0000-1D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707580" y="1123950"/>
          <a:ext cx="2073719" cy="599122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180975</xdr:colOff>
      <xdr:row>5</xdr:row>
      <xdr:rowOff>76200</xdr:rowOff>
    </xdr:from>
    <xdr:to>
      <xdr:col>9</xdr:col>
      <xdr:colOff>133351</xdr:colOff>
      <xdr:row>44</xdr:row>
      <xdr:rowOff>66676</xdr:rowOff>
    </xdr:to>
    <xdr:pic>
      <xdr:nvPicPr>
        <xdr:cNvPr id="2" name="図 1">
          <a:extLst>
            <a:ext uri="{FF2B5EF4-FFF2-40B4-BE49-F238E27FC236}">
              <a16:creationId xmlns:a16="http://schemas.microsoft.com/office/drawing/2014/main" id="{00000000-0008-0000-1E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19125" y="1104900"/>
          <a:ext cx="2152651" cy="599122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248789</xdr:colOff>
      <xdr:row>5</xdr:row>
      <xdr:rowOff>114299</xdr:rowOff>
    </xdr:from>
    <xdr:to>
      <xdr:col>9</xdr:col>
      <xdr:colOff>65536</xdr:colOff>
      <xdr:row>44</xdr:row>
      <xdr:rowOff>76200</xdr:rowOff>
    </xdr:to>
    <xdr:pic>
      <xdr:nvPicPr>
        <xdr:cNvPr id="2" name="図 1">
          <a:extLst>
            <a:ext uri="{FF2B5EF4-FFF2-40B4-BE49-F238E27FC236}">
              <a16:creationId xmlns:a16="http://schemas.microsoft.com/office/drawing/2014/main" id="{00000000-0008-0000-1F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86939" y="1142999"/>
          <a:ext cx="2017022" cy="596265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245841</xdr:colOff>
      <xdr:row>5</xdr:row>
      <xdr:rowOff>123825</xdr:rowOff>
    </xdr:from>
    <xdr:to>
      <xdr:col>9</xdr:col>
      <xdr:colOff>68485</xdr:colOff>
      <xdr:row>44</xdr:row>
      <xdr:rowOff>57150</xdr:rowOff>
    </xdr:to>
    <xdr:pic>
      <xdr:nvPicPr>
        <xdr:cNvPr id="2" name="図 1">
          <a:extLst>
            <a:ext uri="{FF2B5EF4-FFF2-40B4-BE49-F238E27FC236}">
              <a16:creationId xmlns:a16="http://schemas.microsoft.com/office/drawing/2014/main" id="{00000000-0008-0000-2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83991" y="1152525"/>
          <a:ext cx="2022919" cy="59340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287125</xdr:colOff>
      <xdr:row>5</xdr:row>
      <xdr:rowOff>133350</xdr:rowOff>
    </xdr:from>
    <xdr:to>
      <xdr:col>9</xdr:col>
      <xdr:colOff>27201</xdr:colOff>
      <xdr:row>44</xdr:row>
      <xdr:rowOff>66676</xdr:rowOff>
    </xdr:to>
    <xdr:pic>
      <xdr:nvPicPr>
        <xdr:cNvPr id="2" name="図 1">
          <a:extLst>
            <a:ext uri="{FF2B5EF4-FFF2-40B4-BE49-F238E27FC236}">
              <a16:creationId xmlns:a16="http://schemas.microsoft.com/office/drawing/2014/main" id="{00000000-0008-0000-2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725275" y="1162050"/>
          <a:ext cx="1940351" cy="593407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234045</xdr:colOff>
      <xdr:row>5</xdr:row>
      <xdr:rowOff>76199</xdr:rowOff>
    </xdr:from>
    <xdr:to>
      <xdr:col>9</xdr:col>
      <xdr:colOff>80280</xdr:colOff>
      <xdr:row>44</xdr:row>
      <xdr:rowOff>95250</xdr:rowOff>
    </xdr:to>
    <xdr:pic>
      <xdr:nvPicPr>
        <xdr:cNvPr id="2" name="図 1">
          <a:extLst>
            <a:ext uri="{FF2B5EF4-FFF2-40B4-BE49-F238E27FC236}">
              <a16:creationId xmlns:a16="http://schemas.microsoft.com/office/drawing/2014/main" id="{00000000-0008-0000-2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72195" y="1104899"/>
          <a:ext cx="2046510" cy="601980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254687</xdr:colOff>
      <xdr:row>5</xdr:row>
      <xdr:rowOff>142875</xdr:rowOff>
    </xdr:from>
    <xdr:to>
      <xdr:col>9</xdr:col>
      <xdr:colOff>59638</xdr:colOff>
      <xdr:row>44</xdr:row>
      <xdr:rowOff>76200</xdr:rowOff>
    </xdr:to>
    <xdr:pic>
      <xdr:nvPicPr>
        <xdr:cNvPr id="2" name="図 1">
          <a:extLst>
            <a:ext uri="{FF2B5EF4-FFF2-40B4-BE49-F238E27FC236}">
              <a16:creationId xmlns:a16="http://schemas.microsoft.com/office/drawing/2014/main" id="{00000000-0008-0000-2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92837" y="1171575"/>
          <a:ext cx="2005226" cy="59340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251738</xdr:colOff>
      <xdr:row>5</xdr:row>
      <xdr:rowOff>76200</xdr:rowOff>
    </xdr:from>
    <xdr:to>
      <xdr:col>9</xdr:col>
      <xdr:colOff>62587</xdr:colOff>
      <xdr:row>44</xdr:row>
      <xdr:rowOff>66676</xdr:rowOff>
    </xdr:to>
    <xdr:pic>
      <xdr:nvPicPr>
        <xdr:cNvPr id="2" name="図 1">
          <a:extLst>
            <a:ext uri="{FF2B5EF4-FFF2-40B4-BE49-F238E27FC236}">
              <a16:creationId xmlns:a16="http://schemas.microsoft.com/office/drawing/2014/main" id="{00000000-0008-0000-2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920" t="1824" r="27409" b="1978"/>
        <a:stretch/>
      </xdr:blipFill>
      <xdr:spPr>
        <a:xfrm>
          <a:off x="689888" y="1104900"/>
          <a:ext cx="2011124" cy="599122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204557</xdr:colOff>
      <xdr:row>5</xdr:row>
      <xdr:rowOff>95249</xdr:rowOff>
    </xdr:from>
    <xdr:to>
      <xdr:col>9</xdr:col>
      <xdr:colOff>109769</xdr:colOff>
      <xdr:row>44</xdr:row>
      <xdr:rowOff>76200</xdr:rowOff>
    </xdr:to>
    <xdr:pic>
      <xdr:nvPicPr>
        <xdr:cNvPr id="2" name="図 1">
          <a:extLst>
            <a:ext uri="{FF2B5EF4-FFF2-40B4-BE49-F238E27FC236}">
              <a16:creationId xmlns:a16="http://schemas.microsoft.com/office/drawing/2014/main" id="{00000000-0008-0000-2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42707" y="1123949"/>
          <a:ext cx="2105487" cy="598170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231095</xdr:colOff>
      <xdr:row>5</xdr:row>
      <xdr:rowOff>104775</xdr:rowOff>
    </xdr:from>
    <xdr:to>
      <xdr:col>9</xdr:col>
      <xdr:colOff>83229</xdr:colOff>
      <xdr:row>44</xdr:row>
      <xdr:rowOff>28575</xdr:rowOff>
    </xdr:to>
    <xdr:pic>
      <xdr:nvPicPr>
        <xdr:cNvPr id="3" name="図 2">
          <a:extLst>
            <a:ext uri="{FF2B5EF4-FFF2-40B4-BE49-F238E27FC236}">
              <a16:creationId xmlns:a16="http://schemas.microsoft.com/office/drawing/2014/main" id="{00000000-0008-0000-26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69245" y="1133475"/>
          <a:ext cx="2052409" cy="592455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236994</xdr:colOff>
      <xdr:row>5</xdr:row>
      <xdr:rowOff>123825</xdr:rowOff>
    </xdr:from>
    <xdr:to>
      <xdr:col>9</xdr:col>
      <xdr:colOff>77331</xdr:colOff>
      <xdr:row>44</xdr:row>
      <xdr:rowOff>85725</xdr:rowOff>
    </xdr:to>
    <xdr:pic>
      <xdr:nvPicPr>
        <xdr:cNvPr id="2" name="図 1">
          <a:extLst>
            <a:ext uri="{FF2B5EF4-FFF2-40B4-BE49-F238E27FC236}">
              <a16:creationId xmlns:a16="http://schemas.microsoft.com/office/drawing/2014/main" id="{00000000-0008-0000-2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75144" y="1152525"/>
          <a:ext cx="2040612" cy="596265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257175</xdr:colOff>
      <xdr:row>6</xdr:row>
      <xdr:rowOff>9525</xdr:rowOff>
    </xdr:from>
    <xdr:to>
      <xdr:col>9</xdr:col>
      <xdr:colOff>57150</xdr:colOff>
      <xdr:row>44</xdr:row>
      <xdr:rowOff>76200</xdr:rowOff>
    </xdr:to>
    <xdr:pic>
      <xdr:nvPicPr>
        <xdr:cNvPr id="2" name="図 1">
          <a:extLst>
            <a:ext uri="{FF2B5EF4-FFF2-40B4-BE49-F238E27FC236}">
              <a16:creationId xmlns:a16="http://schemas.microsoft.com/office/drawing/2014/main" id="{00000000-0008-0000-2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95325" y="1190625"/>
          <a:ext cx="2000250" cy="591502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257636</xdr:colOff>
      <xdr:row>5</xdr:row>
      <xdr:rowOff>133350</xdr:rowOff>
    </xdr:from>
    <xdr:to>
      <xdr:col>9</xdr:col>
      <xdr:colOff>56690</xdr:colOff>
      <xdr:row>44</xdr:row>
      <xdr:rowOff>66676</xdr:rowOff>
    </xdr:to>
    <xdr:pic>
      <xdr:nvPicPr>
        <xdr:cNvPr id="2" name="図 1">
          <a:extLst>
            <a:ext uri="{FF2B5EF4-FFF2-40B4-BE49-F238E27FC236}">
              <a16:creationId xmlns:a16="http://schemas.microsoft.com/office/drawing/2014/main" id="{00000000-0008-0000-29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95786" y="1162050"/>
          <a:ext cx="1999329" cy="593407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254687</xdr:colOff>
      <xdr:row>5</xdr:row>
      <xdr:rowOff>123825</xdr:rowOff>
    </xdr:from>
    <xdr:to>
      <xdr:col>9</xdr:col>
      <xdr:colOff>59638</xdr:colOff>
      <xdr:row>44</xdr:row>
      <xdr:rowOff>104775</xdr:rowOff>
    </xdr:to>
    <xdr:pic>
      <xdr:nvPicPr>
        <xdr:cNvPr id="2" name="図 1">
          <a:extLst>
            <a:ext uri="{FF2B5EF4-FFF2-40B4-BE49-F238E27FC236}">
              <a16:creationId xmlns:a16="http://schemas.microsoft.com/office/drawing/2014/main" id="{00000000-0008-0000-2A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92837" y="1152525"/>
          <a:ext cx="2005226" cy="59817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236993</xdr:colOff>
      <xdr:row>5</xdr:row>
      <xdr:rowOff>142875</xdr:rowOff>
    </xdr:from>
    <xdr:to>
      <xdr:col>9</xdr:col>
      <xdr:colOff>77331</xdr:colOff>
      <xdr:row>44</xdr:row>
      <xdr:rowOff>76200</xdr:rowOff>
    </xdr:to>
    <xdr:pic>
      <xdr:nvPicPr>
        <xdr:cNvPr id="2" name="図 1">
          <a:extLst>
            <a:ext uri="{FF2B5EF4-FFF2-40B4-BE49-F238E27FC236}">
              <a16:creationId xmlns:a16="http://schemas.microsoft.com/office/drawing/2014/main" id="{00000000-0008-0000-2B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75143" y="1171575"/>
          <a:ext cx="2040613" cy="593407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272380</xdr:colOff>
      <xdr:row>5</xdr:row>
      <xdr:rowOff>142875</xdr:rowOff>
    </xdr:from>
    <xdr:to>
      <xdr:col>9</xdr:col>
      <xdr:colOff>41945</xdr:colOff>
      <xdr:row>44</xdr:row>
      <xdr:rowOff>66675</xdr:rowOff>
    </xdr:to>
    <xdr:pic>
      <xdr:nvPicPr>
        <xdr:cNvPr id="2" name="図 1">
          <a:extLst>
            <a:ext uri="{FF2B5EF4-FFF2-40B4-BE49-F238E27FC236}">
              <a16:creationId xmlns:a16="http://schemas.microsoft.com/office/drawing/2014/main" id="{00000000-0008-0000-2C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456" t="2896" r="27811" b="1977"/>
        <a:stretch/>
      </xdr:blipFill>
      <xdr:spPr>
        <a:xfrm>
          <a:off x="710530" y="1171575"/>
          <a:ext cx="1969840" cy="592455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228147</xdr:colOff>
      <xdr:row>5</xdr:row>
      <xdr:rowOff>123825</xdr:rowOff>
    </xdr:from>
    <xdr:to>
      <xdr:col>9</xdr:col>
      <xdr:colOff>86178</xdr:colOff>
      <xdr:row>44</xdr:row>
      <xdr:rowOff>57150</xdr:rowOff>
    </xdr:to>
    <xdr:pic>
      <xdr:nvPicPr>
        <xdr:cNvPr id="2" name="図 1">
          <a:extLst>
            <a:ext uri="{FF2B5EF4-FFF2-40B4-BE49-F238E27FC236}">
              <a16:creationId xmlns:a16="http://schemas.microsoft.com/office/drawing/2014/main" id="{00000000-0008-0000-2D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66297" y="1152525"/>
          <a:ext cx="2058306" cy="593407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236993</xdr:colOff>
      <xdr:row>6</xdr:row>
      <xdr:rowOff>9525</xdr:rowOff>
    </xdr:from>
    <xdr:to>
      <xdr:col>9</xdr:col>
      <xdr:colOff>77331</xdr:colOff>
      <xdr:row>44</xdr:row>
      <xdr:rowOff>28575</xdr:rowOff>
    </xdr:to>
    <xdr:pic>
      <xdr:nvPicPr>
        <xdr:cNvPr id="2" name="図 1">
          <a:extLst>
            <a:ext uri="{FF2B5EF4-FFF2-40B4-BE49-F238E27FC236}">
              <a16:creationId xmlns:a16="http://schemas.microsoft.com/office/drawing/2014/main" id="{00000000-0008-0000-2E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75143" y="1190625"/>
          <a:ext cx="2040613" cy="58674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216352</xdr:colOff>
      <xdr:row>6</xdr:row>
      <xdr:rowOff>9525</xdr:rowOff>
    </xdr:from>
    <xdr:to>
      <xdr:col>9</xdr:col>
      <xdr:colOff>97974</xdr:colOff>
      <xdr:row>44</xdr:row>
      <xdr:rowOff>57150</xdr:rowOff>
    </xdr:to>
    <xdr:pic>
      <xdr:nvPicPr>
        <xdr:cNvPr id="3" name="図 2">
          <a:extLst>
            <a:ext uri="{FF2B5EF4-FFF2-40B4-BE49-F238E27FC236}">
              <a16:creationId xmlns:a16="http://schemas.microsoft.com/office/drawing/2014/main" id="{00000000-0008-0000-2F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54502" y="1190625"/>
          <a:ext cx="2081897" cy="589597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171450</xdr:colOff>
      <xdr:row>5</xdr:row>
      <xdr:rowOff>104775</xdr:rowOff>
    </xdr:from>
    <xdr:to>
      <xdr:col>9</xdr:col>
      <xdr:colOff>142875</xdr:colOff>
      <xdr:row>44</xdr:row>
      <xdr:rowOff>104775</xdr:rowOff>
    </xdr:to>
    <xdr:pic>
      <xdr:nvPicPr>
        <xdr:cNvPr id="2" name="図 1">
          <a:extLst>
            <a:ext uri="{FF2B5EF4-FFF2-40B4-BE49-F238E27FC236}">
              <a16:creationId xmlns:a16="http://schemas.microsoft.com/office/drawing/2014/main" id="{00000000-0008-0000-3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09600" y="1133475"/>
          <a:ext cx="2171700" cy="600075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233363</xdr:colOff>
      <xdr:row>5</xdr:row>
      <xdr:rowOff>142875</xdr:rowOff>
    </xdr:from>
    <xdr:to>
      <xdr:col>9</xdr:col>
      <xdr:colOff>61913</xdr:colOff>
      <xdr:row>44</xdr:row>
      <xdr:rowOff>95250</xdr:rowOff>
    </xdr:to>
    <xdr:pic>
      <xdr:nvPicPr>
        <xdr:cNvPr id="2" name="図 1">
          <a:extLst>
            <a:ext uri="{FF2B5EF4-FFF2-40B4-BE49-F238E27FC236}">
              <a16:creationId xmlns:a16="http://schemas.microsoft.com/office/drawing/2014/main" id="{00000000-0008-0000-3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71513" y="1171575"/>
          <a:ext cx="2028825" cy="5953125"/>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180975</xdr:colOff>
      <xdr:row>5</xdr:row>
      <xdr:rowOff>114300</xdr:rowOff>
    </xdr:from>
    <xdr:to>
      <xdr:col>9</xdr:col>
      <xdr:colOff>133350</xdr:colOff>
      <xdr:row>44</xdr:row>
      <xdr:rowOff>85726</xdr:rowOff>
    </xdr:to>
    <xdr:pic>
      <xdr:nvPicPr>
        <xdr:cNvPr id="2" name="図 1">
          <a:extLst>
            <a:ext uri="{FF2B5EF4-FFF2-40B4-BE49-F238E27FC236}">
              <a16:creationId xmlns:a16="http://schemas.microsoft.com/office/drawing/2014/main" id="{00000000-0008-0000-3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19125" y="1143000"/>
          <a:ext cx="2152650" cy="597217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185738</xdr:colOff>
      <xdr:row>5</xdr:row>
      <xdr:rowOff>104775</xdr:rowOff>
    </xdr:from>
    <xdr:to>
      <xdr:col>9</xdr:col>
      <xdr:colOff>128588</xdr:colOff>
      <xdr:row>44</xdr:row>
      <xdr:rowOff>28575</xdr:rowOff>
    </xdr:to>
    <xdr:pic>
      <xdr:nvPicPr>
        <xdr:cNvPr id="2" name="図 1">
          <a:extLst>
            <a:ext uri="{FF2B5EF4-FFF2-40B4-BE49-F238E27FC236}">
              <a16:creationId xmlns:a16="http://schemas.microsoft.com/office/drawing/2014/main" id="{00000000-0008-0000-3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23888" y="1133475"/>
          <a:ext cx="2143125" cy="592455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200025</xdr:colOff>
      <xdr:row>5</xdr:row>
      <xdr:rowOff>114300</xdr:rowOff>
    </xdr:from>
    <xdr:to>
      <xdr:col>9</xdr:col>
      <xdr:colOff>114300</xdr:colOff>
      <xdr:row>44</xdr:row>
      <xdr:rowOff>47626</xdr:rowOff>
    </xdr:to>
    <xdr:pic>
      <xdr:nvPicPr>
        <xdr:cNvPr id="2" name="図 1">
          <a:extLst>
            <a:ext uri="{FF2B5EF4-FFF2-40B4-BE49-F238E27FC236}">
              <a16:creationId xmlns:a16="http://schemas.microsoft.com/office/drawing/2014/main" id="{00000000-0008-0000-3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38175" y="1143000"/>
          <a:ext cx="2114550" cy="5934076"/>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190500</xdr:colOff>
      <xdr:row>5</xdr:row>
      <xdr:rowOff>85725</xdr:rowOff>
    </xdr:from>
    <xdr:to>
      <xdr:col>9</xdr:col>
      <xdr:colOff>123825</xdr:colOff>
      <xdr:row>44</xdr:row>
      <xdr:rowOff>95250</xdr:rowOff>
    </xdr:to>
    <xdr:pic>
      <xdr:nvPicPr>
        <xdr:cNvPr id="2" name="図 1">
          <a:extLst>
            <a:ext uri="{FF2B5EF4-FFF2-40B4-BE49-F238E27FC236}">
              <a16:creationId xmlns:a16="http://schemas.microsoft.com/office/drawing/2014/main" id="{00000000-0008-0000-3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28650" y="1114425"/>
          <a:ext cx="2133600" cy="601027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180975</xdr:colOff>
      <xdr:row>5</xdr:row>
      <xdr:rowOff>133349</xdr:rowOff>
    </xdr:from>
    <xdr:to>
      <xdr:col>9</xdr:col>
      <xdr:colOff>133350</xdr:colOff>
      <xdr:row>44</xdr:row>
      <xdr:rowOff>95250</xdr:rowOff>
    </xdr:to>
    <xdr:pic>
      <xdr:nvPicPr>
        <xdr:cNvPr id="3" name="図 2">
          <a:extLst>
            <a:ext uri="{FF2B5EF4-FFF2-40B4-BE49-F238E27FC236}">
              <a16:creationId xmlns:a16="http://schemas.microsoft.com/office/drawing/2014/main" id="{00000000-0008-0000-36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19125" y="1162049"/>
          <a:ext cx="2152650" cy="596265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204557</xdr:colOff>
      <xdr:row>5</xdr:row>
      <xdr:rowOff>114300</xdr:rowOff>
    </xdr:from>
    <xdr:to>
      <xdr:col>9</xdr:col>
      <xdr:colOff>109769</xdr:colOff>
      <xdr:row>44</xdr:row>
      <xdr:rowOff>66676</xdr:rowOff>
    </xdr:to>
    <xdr:pic>
      <xdr:nvPicPr>
        <xdr:cNvPr id="2" name="図 1">
          <a:extLst>
            <a:ext uri="{FF2B5EF4-FFF2-40B4-BE49-F238E27FC236}">
              <a16:creationId xmlns:a16="http://schemas.microsoft.com/office/drawing/2014/main" id="{00000000-0008-0000-3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42707" y="1143000"/>
          <a:ext cx="2105487" cy="595312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223838</xdr:colOff>
      <xdr:row>6</xdr:row>
      <xdr:rowOff>0</xdr:rowOff>
    </xdr:from>
    <xdr:to>
      <xdr:col>9</xdr:col>
      <xdr:colOff>90488</xdr:colOff>
      <xdr:row>44</xdr:row>
      <xdr:rowOff>66676</xdr:rowOff>
    </xdr:to>
    <xdr:pic>
      <xdr:nvPicPr>
        <xdr:cNvPr id="2" name="図 1">
          <a:extLst>
            <a:ext uri="{FF2B5EF4-FFF2-40B4-BE49-F238E27FC236}">
              <a16:creationId xmlns:a16="http://schemas.microsoft.com/office/drawing/2014/main" id="{00000000-0008-0000-3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61988" y="1181100"/>
          <a:ext cx="2066925" cy="591502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176212</xdr:colOff>
      <xdr:row>5</xdr:row>
      <xdr:rowOff>76200</xdr:rowOff>
    </xdr:from>
    <xdr:to>
      <xdr:col>9</xdr:col>
      <xdr:colOff>138113</xdr:colOff>
      <xdr:row>44</xdr:row>
      <xdr:rowOff>66676</xdr:rowOff>
    </xdr:to>
    <xdr:pic>
      <xdr:nvPicPr>
        <xdr:cNvPr id="2" name="図 1">
          <a:extLst>
            <a:ext uri="{FF2B5EF4-FFF2-40B4-BE49-F238E27FC236}">
              <a16:creationId xmlns:a16="http://schemas.microsoft.com/office/drawing/2014/main" id="{00000000-0008-0000-39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307" t="1824" r="25592" b="1978"/>
        <a:stretch/>
      </xdr:blipFill>
      <xdr:spPr>
        <a:xfrm>
          <a:off x="614362" y="1104900"/>
          <a:ext cx="2162176" cy="599122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147638</xdr:colOff>
      <xdr:row>5</xdr:row>
      <xdr:rowOff>123825</xdr:rowOff>
    </xdr:from>
    <xdr:to>
      <xdr:col>9</xdr:col>
      <xdr:colOff>166688</xdr:colOff>
      <xdr:row>44</xdr:row>
      <xdr:rowOff>76200</xdr:rowOff>
    </xdr:to>
    <xdr:pic>
      <xdr:nvPicPr>
        <xdr:cNvPr id="2" name="図 1">
          <a:extLst>
            <a:ext uri="{FF2B5EF4-FFF2-40B4-BE49-F238E27FC236}">
              <a16:creationId xmlns:a16="http://schemas.microsoft.com/office/drawing/2014/main" id="{00000000-0008-0000-3A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659" t="2589" r="24943" b="1824"/>
        <a:stretch/>
      </xdr:blipFill>
      <xdr:spPr>
        <a:xfrm>
          <a:off x="585788" y="1152525"/>
          <a:ext cx="2219325" cy="5953125"/>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204787</xdr:colOff>
      <xdr:row>6</xdr:row>
      <xdr:rowOff>9525</xdr:rowOff>
    </xdr:from>
    <xdr:to>
      <xdr:col>9</xdr:col>
      <xdr:colOff>109538</xdr:colOff>
      <xdr:row>44</xdr:row>
      <xdr:rowOff>85725</xdr:rowOff>
    </xdr:to>
    <xdr:pic>
      <xdr:nvPicPr>
        <xdr:cNvPr id="2" name="図 1">
          <a:extLst>
            <a:ext uri="{FF2B5EF4-FFF2-40B4-BE49-F238E27FC236}">
              <a16:creationId xmlns:a16="http://schemas.microsoft.com/office/drawing/2014/main" id="{00000000-0008-0000-3B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42937" y="1190625"/>
          <a:ext cx="2105026" cy="592455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95250</xdr:colOff>
      <xdr:row>5</xdr:row>
      <xdr:rowOff>123825</xdr:rowOff>
    </xdr:from>
    <xdr:to>
      <xdr:col>9</xdr:col>
      <xdr:colOff>219075</xdr:colOff>
      <xdr:row>44</xdr:row>
      <xdr:rowOff>76200</xdr:rowOff>
    </xdr:to>
    <xdr:pic>
      <xdr:nvPicPr>
        <xdr:cNvPr id="2" name="図 1">
          <a:extLst>
            <a:ext uri="{FF2B5EF4-FFF2-40B4-BE49-F238E27FC236}">
              <a16:creationId xmlns:a16="http://schemas.microsoft.com/office/drawing/2014/main" id="{00000000-0008-0000-3C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533400" y="1152525"/>
          <a:ext cx="2324100" cy="5953125"/>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195263</xdr:colOff>
      <xdr:row>5</xdr:row>
      <xdr:rowOff>142875</xdr:rowOff>
    </xdr:from>
    <xdr:to>
      <xdr:col>9</xdr:col>
      <xdr:colOff>119063</xdr:colOff>
      <xdr:row>44</xdr:row>
      <xdr:rowOff>76200</xdr:rowOff>
    </xdr:to>
    <xdr:pic>
      <xdr:nvPicPr>
        <xdr:cNvPr id="2" name="図 1">
          <a:extLst>
            <a:ext uri="{FF2B5EF4-FFF2-40B4-BE49-F238E27FC236}">
              <a16:creationId xmlns:a16="http://schemas.microsoft.com/office/drawing/2014/main" id="{00000000-0008-0000-3D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33413" y="1171575"/>
          <a:ext cx="2124075" cy="5934075"/>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195263</xdr:colOff>
      <xdr:row>5</xdr:row>
      <xdr:rowOff>114299</xdr:rowOff>
    </xdr:from>
    <xdr:to>
      <xdr:col>9</xdr:col>
      <xdr:colOff>119063</xdr:colOff>
      <xdr:row>44</xdr:row>
      <xdr:rowOff>76200</xdr:rowOff>
    </xdr:to>
    <xdr:pic>
      <xdr:nvPicPr>
        <xdr:cNvPr id="2" name="図 1">
          <a:extLst>
            <a:ext uri="{FF2B5EF4-FFF2-40B4-BE49-F238E27FC236}">
              <a16:creationId xmlns:a16="http://schemas.microsoft.com/office/drawing/2014/main" id="{00000000-0008-0000-3E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33413" y="1142999"/>
          <a:ext cx="2124075" cy="596265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209550</xdr:colOff>
      <xdr:row>6</xdr:row>
      <xdr:rowOff>9525</xdr:rowOff>
    </xdr:from>
    <xdr:to>
      <xdr:col>9</xdr:col>
      <xdr:colOff>104775</xdr:colOff>
      <xdr:row>44</xdr:row>
      <xdr:rowOff>66675</xdr:rowOff>
    </xdr:to>
    <xdr:pic>
      <xdr:nvPicPr>
        <xdr:cNvPr id="2" name="図 1">
          <a:extLst>
            <a:ext uri="{FF2B5EF4-FFF2-40B4-BE49-F238E27FC236}">
              <a16:creationId xmlns:a16="http://schemas.microsoft.com/office/drawing/2014/main" id="{00000000-0008-0000-3F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47700" y="1190625"/>
          <a:ext cx="2095500" cy="59055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219075</xdr:colOff>
      <xdr:row>6</xdr:row>
      <xdr:rowOff>0</xdr:rowOff>
    </xdr:from>
    <xdr:to>
      <xdr:col>9</xdr:col>
      <xdr:colOff>95250</xdr:colOff>
      <xdr:row>44</xdr:row>
      <xdr:rowOff>104776</xdr:rowOff>
    </xdr:to>
    <xdr:pic>
      <xdr:nvPicPr>
        <xdr:cNvPr id="2" name="図 1">
          <a:extLst>
            <a:ext uri="{FF2B5EF4-FFF2-40B4-BE49-F238E27FC236}">
              <a16:creationId xmlns:a16="http://schemas.microsoft.com/office/drawing/2014/main" id="{00000000-0008-0000-4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57225" y="1181100"/>
          <a:ext cx="2076450" cy="595312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228600</xdr:colOff>
      <xdr:row>5</xdr:row>
      <xdr:rowOff>133350</xdr:rowOff>
    </xdr:from>
    <xdr:to>
      <xdr:col>9</xdr:col>
      <xdr:colOff>85725</xdr:colOff>
      <xdr:row>44</xdr:row>
      <xdr:rowOff>85726</xdr:rowOff>
    </xdr:to>
    <xdr:pic>
      <xdr:nvPicPr>
        <xdr:cNvPr id="2" name="図 1">
          <a:extLst>
            <a:ext uri="{FF2B5EF4-FFF2-40B4-BE49-F238E27FC236}">
              <a16:creationId xmlns:a16="http://schemas.microsoft.com/office/drawing/2014/main" id="{00000000-0008-0000-4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66750" y="1162050"/>
          <a:ext cx="2057400" cy="5953126"/>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219075</xdr:colOff>
      <xdr:row>6</xdr:row>
      <xdr:rowOff>19049</xdr:rowOff>
    </xdr:from>
    <xdr:to>
      <xdr:col>9</xdr:col>
      <xdr:colOff>95251</xdr:colOff>
      <xdr:row>44</xdr:row>
      <xdr:rowOff>76200</xdr:rowOff>
    </xdr:to>
    <xdr:pic>
      <xdr:nvPicPr>
        <xdr:cNvPr id="2" name="図 1">
          <a:extLst>
            <a:ext uri="{FF2B5EF4-FFF2-40B4-BE49-F238E27FC236}">
              <a16:creationId xmlns:a16="http://schemas.microsoft.com/office/drawing/2014/main" id="{00000000-0008-0000-4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57225" y="1200149"/>
          <a:ext cx="2076451" cy="5905501"/>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233362</xdr:colOff>
      <xdr:row>5</xdr:row>
      <xdr:rowOff>133349</xdr:rowOff>
    </xdr:from>
    <xdr:to>
      <xdr:col>9</xdr:col>
      <xdr:colOff>80963</xdr:colOff>
      <xdr:row>44</xdr:row>
      <xdr:rowOff>76200</xdr:rowOff>
    </xdr:to>
    <xdr:pic>
      <xdr:nvPicPr>
        <xdr:cNvPr id="4" name="図 3">
          <a:extLst>
            <a:ext uri="{FF2B5EF4-FFF2-40B4-BE49-F238E27FC236}">
              <a16:creationId xmlns:a16="http://schemas.microsoft.com/office/drawing/2014/main" id="{00000000-0008-0000-43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671512" y="1162049"/>
          <a:ext cx="2047876" cy="594360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4</xdr:col>
      <xdr:colOff>47625</xdr:colOff>
      <xdr:row>6</xdr:row>
      <xdr:rowOff>9525</xdr:rowOff>
    </xdr:from>
    <xdr:to>
      <xdr:col>7</xdr:col>
      <xdr:colOff>266701</xdr:colOff>
      <xdr:row>44</xdr:row>
      <xdr:rowOff>66675</xdr:rowOff>
    </xdr:to>
    <xdr:pic>
      <xdr:nvPicPr>
        <xdr:cNvPr id="2" name="図 1">
          <a:extLst>
            <a:ext uri="{FF2B5EF4-FFF2-40B4-BE49-F238E27FC236}">
              <a16:creationId xmlns:a16="http://schemas.microsoft.com/office/drawing/2014/main" id="{00000000-0008-0000-4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114425" y="1190625"/>
          <a:ext cx="1162051" cy="590550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47625</xdr:colOff>
      <xdr:row>6</xdr:row>
      <xdr:rowOff>9525</xdr:rowOff>
    </xdr:from>
    <xdr:to>
      <xdr:col>9</xdr:col>
      <xdr:colOff>276225</xdr:colOff>
      <xdr:row>44</xdr:row>
      <xdr:rowOff>28575</xdr:rowOff>
    </xdr:to>
    <xdr:pic>
      <xdr:nvPicPr>
        <xdr:cNvPr id="3" name="図 2">
          <a:extLst>
            <a:ext uri="{FF2B5EF4-FFF2-40B4-BE49-F238E27FC236}">
              <a16:creationId xmlns:a16="http://schemas.microsoft.com/office/drawing/2014/main" id="{00000000-0008-0000-45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485775" y="1190625"/>
          <a:ext cx="2428875" cy="586740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oneCellAnchor>
    <xdr:from>
      <xdr:col>22</xdr:col>
      <xdr:colOff>152400</xdr:colOff>
      <xdr:row>9</xdr:row>
      <xdr:rowOff>285750</xdr:rowOff>
    </xdr:from>
    <xdr:ext cx="2536528" cy="925894"/>
    <xdr:sp macro="" textlink="">
      <xdr:nvSpPr>
        <xdr:cNvPr id="2" name="テキスト ボックス 1">
          <a:extLst>
            <a:ext uri="{FF2B5EF4-FFF2-40B4-BE49-F238E27FC236}">
              <a16:creationId xmlns:a16="http://schemas.microsoft.com/office/drawing/2014/main" id="{00000000-0008-0000-4600-000002000000}"/>
            </a:ext>
          </a:extLst>
        </xdr:cNvPr>
        <xdr:cNvSpPr txBox="1"/>
      </xdr:nvSpPr>
      <xdr:spPr>
        <a:xfrm>
          <a:off x="3695700" y="31051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68.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48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48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48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48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48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48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48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48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48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48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48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48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48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48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48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48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48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48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48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48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kz16\p119664\Users\oc2219\AppData\Local\Microsoft\Windows\Temporary%20Internet%20Files\OLKED7C\140316_&#12304;&#12524;&#12505;&#12523;&#20998;&#12369;&#12305;&#28857;&#26908;&#35352;&#37682;&#27096;&#24335;&#65288;&#26368;&#32066;&#2925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ven-sv01\01\&#12475;&#12502;&#12531;&#38283;&#30330;%20&#26412;&#31038;\R05\&#20445;&#20840;&#35506;\&#9632;05803(05113)%20&#23665;&#21475;&#30476;490&#21495;&#12488;&#12531;&#12493;&#12523;&#28857;&#26908;(&#22522;&#30990;&#22320;&#30436;)\04_&#20316;&#26989;&#12501;&#12457;&#12523;&#12480;\02_&#29694;&#22320;&#35519;&#26619;\&#28857;&#26908;&#35519;&#26360;\&#22823;&#30000;&#12488;&#12531;&#12493;&#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様式-1 "/>
      <sheetName val="様式－Ａ-2  "/>
      <sheetName val="様式－B"/>
      <sheetName val="様式－Ｃ -1 "/>
      <sheetName val="様式－D"/>
      <sheetName val="様式 -D-1"/>
      <sheetName val="様式－D-2"/>
      <sheetName val="様式－D-3"/>
      <sheetName val="様式－F-1"/>
      <sheetName val="様式－F-2"/>
      <sheetName val="ﾘｽ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v>0</v>
          </cell>
          <cell r="B3" t="str">
            <v>上下線共用</v>
          </cell>
          <cell r="C3" t="str">
            <v>有料</v>
          </cell>
          <cell r="D3" t="str">
            <v>陸上トンネル矢板工法</v>
          </cell>
          <cell r="N3" t="str">
            <v>未舗装</v>
          </cell>
          <cell r="V3" t="str">
            <v>自然排水</v>
          </cell>
          <cell r="W3" t="str">
            <v>素掘（内装なし）</v>
          </cell>
        </row>
        <row r="4">
          <cell r="A4">
            <v>1</v>
          </cell>
          <cell r="B4" t="str">
            <v>上り線</v>
          </cell>
          <cell r="C4" t="str">
            <v>無料</v>
          </cell>
          <cell r="D4" t="str">
            <v>陸上トンネルNATM工法</v>
          </cell>
          <cell r="N4" t="str">
            <v>コンクリート系</v>
          </cell>
          <cell r="V4" t="str">
            <v>L型側溝排水</v>
          </cell>
          <cell r="W4" t="str">
            <v>吹付け（内装なし）</v>
          </cell>
        </row>
        <row r="5">
          <cell r="A5">
            <v>2</v>
          </cell>
          <cell r="B5" t="str">
            <v>下り線</v>
          </cell>
          <cell r="D5" t="str">
            <v>陸上トンネル開削工法</v>
          </cell>
          <cell r="N5" t="str">
            <v>アスファルト系</v>
          </cell>
          <cell r="V5" t="str">
            <v>U型側溝排水</v>
          </cell>
          <cell r="W5" t="str">
            <v>覆工（内装なし）</v>
          </cell>
        </row>
        <row r="6">
          <cell r="A6">
            <v>3</v>
          </cell>
          <cell r="B6" t="str">
            <v>自転車・歩行者専用</v>
          </cell>
          <cell r="D6" t="str">
            <v>陸上トンネルその他</v>
          </cell>
          <cell r="N6" t="str">
            <v>平板ブロック系</v>
          </cell>
          <cell r="V6" t="str">
            <v>L型+暗渠排水</v>
          </cell>
          <cell r="W6" t="str">
            <v>ブロック張り工法</v>
          </cell>
        </row>
        <row r="7">
          <cell r="A7">
            <v>4</v>
          </cell>
          <cell r="B7" t="str">
            <v>歩行者専用</v>
          </cell>
          <cell r="D7" t="str">
            <v>水底トンネル矢板工法</v>
          </cell>
          <cell r="N7" t="str">
            <v>アスファルトブロック系</v>
          </cell>
          <cell r="V7" t="str">
            <v>U型+暗渠排水</v>
          </cell>
          <cell r="W7" t="str">
            <v>パネル張り工法</v>
          </cell>
        </row>
        <row r="8">
          <cell r="A8">
            <v>5</v>
          </cell>
          <cell r="B8" t="str">
            <v>自転車専用</v>
          </cell>
          <cell r="D8" t="str">
            <v>水底トンネルNATM工法</v>
          </cell>
          <cell r="N8" t="str">
            <v>インターロッキング系</v>
          </cell>
          <cell r="V8" t="str">
            <v>強制（ポンプ）排水</v>
          </cell>
          <cell r="W8" t="str">
            <v>タイル張り工法</v>
          </cell>
        </row>
        <row r="9">
          <cell r="D9" t="str">
            <v>水底トンネル開削工法</v>
          </cell>
          <cell r="N9" t="str">
            <v>透水性アスファルト系</v>
          </cell>
          <cell r="V9" t="str">
            <v>その他</v>
          </cell>
          <cell r="W9" t="str">
            <v>その他（内装あり）</v>
          </cell>
        </row>
        <row r="10">
          <cell r="D10" t="str">
            <v>水底トンネルその他</v>
          </cell>
          <cell r="N10" t="str">
            <v>排水性アスファルト系</v>
          </cell>
        </row>
        <row r="11">
          <cell r="N11" t="str">
            <v>その他</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B(トンネル様式1P002)"/>
      <sheetName val="様式B(トンネル様式1P003)"/>
      <sheetName val="様式C-1-1"/>
      <sheetName val="様式C-1-2"/>
      <sheetName val="様式C-2"/>
      <sheetName val="様式D-1-1(トンネル様式2P001)"/>
      <sheetName val="様式D-1-1(トンネル様式2P002)"/>
      <sheetName val="様式D-1-1(トンネル様式2P003)"/>
      <sheetName val="様式D-1-1(トンネル様式2P004)"/>
      <sheetName val="様式D-1-1(トンネル様式2P005)"/>
      <sheetName val="様式D-1-1(トンネル様式2P006)"/>
      <sheetName val="様式D-1-1(トンネル様式2P007)"/>
      <sheetName val="様式D-1-2"/>
      <sheetName val="様式D-2-1"/>
      <sheetName val="様式D-2-1´"/>
      <sheetName val="様式D-3_PS"/>
      <sheetName val="様式D-3_S01"/>
      <sheetName val="様式D-3_S02"/>
      <sheetName val="様式D-3_S03"/>
      <sheetName val="様式D-3_S04"/>
      <sheetName val="様式D-3_S05"/>
      <sheetName val="様式D-3_S06"/>
      <sheetName val="様式D-3_S07"/>
      <sheetName val="様式D-3_S08"/>
      <sheetName val="様式D-3_S09"/>
      <sheetName val="様式D-3_S10"/>
      <sheetName val="様式D-3_S11"/>
      <sheetName val="様式D-3_S12"/>
      <sheetName val="様式D-3_S13"/>
      <sheetName val="様式D-3_S14"/>
      <sheetName val="様式D-3_S15"/>
      <sheetName val="様式D-3_S16"/>
      <sheetName val="様式D-3_S17"/>
      <sheetName val="様式D-3_S18"/>
      <sheetName val="様式D-3_S19"/>
      <sheetName val="様式D-3_S20"/>
      <sheetName val="様式D-3_PE"/>
      <sheetName val="様式E"/>
      <sheetName val="様式F"/>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94" headerRowBorderDxfId="195" tableBorderDxfId="193">
  <autoFilter ref="B15:B21" xr:uid="{00000000-0009-0000-0100-000001000000}"/>
  <tableColumns count="1">
    <tableColumn id="1" xr3:uid="{00000000-0010-0000-0000-000001000000}" name="対象箇所" dataDxfId="19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91" headerRowBorderDxfId="190" tableBorderDxfId="189">
  <autoFilter ref="C15:J46" xr:uid="{00000000-0009-0000-0100-000002000000}"/>
  <tableColumns count="8">
    <tableColumn id="9" xr3:uid="{00000000-0010-0000-0100-000009000000}" name="部位区分" totalsRowLabel="集計" dataDxfId="188" totalsRowDxfId="187"/>
    <tableColumn id="2" xr3:uid="{00000000-0010-0000-0100-000002000000}" name="変状区分" dataDxfId="186" totalsRowDxfId="185"/>
    <tableColumn id="7" xr3:uid="{00000000-0010-0000-0100-000007000000}" name="変状種類" dataDxfId="184" totalsRowDxfId="183"/>
    <tableColumn id="4" xr3:uid="{00000000-0010-0000-0100-000004000000}" name="対策区分" dataDxfId="182" totalsRowDxfId="181"/>
    <tableColumn id="5" xr3:uid="{00000000-0010-0000-0100-000005000000}" name="健全性" dataDxfId="180" totalsRowDxfId="179"/>
    <tableColumn id="12" xr3:uid="{00000000-0010-0000-0100-00000C000000}" name="調査の要否" dataDxfId="178" totalsRowDxfId="177"/>
    <tableColumn id="10" xr3:uid="{00000000-0010-0000-0100-00000A000000}" name="措置の要否" dataDxfId="176" totalsRowDxfId="175"/>
    <tableColumn id="11" xr3:uid="{00000000-0010-0000-0100-00000B000000}" name="実施有無" totalsRowFunction="count" dataDxfId="174" totalsRowDxfId="17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72" tableBorderDxfId="171">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70" tableBorderDxfId="169">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68" headerRowBorderDxfId="167" tableBorderDxfId="166">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165" headerRowBorderDxfId="164" tableBorderDxfId="163">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161" headerRowBorderDxfId="162" tableBorderDxfId="160">
  <autoFilter ref="B5:B12" xr:uid="{00000000-0009-0000-0100-000003000000}"/>
  <tableColumns count="1">
    <tableColumn id="1" xr3:uid="{00000000-0010-0000-0800-000001000000}" name="トンネルの分類" dataDxfId="159"/>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157" headerRowBorderDxfId="158" tableBorderDxfId="156">
  <autoFilter ref="C5:E11" xr:uid="{00000000-0009-0000-0100-000004000000}"/>
  <tableColumns count="3">
    <tableColumn id="1" xr3:uid="{00000000-0010-0000-0900-000001000000}" name="トンネル工法" dataDxfId="155"/>
    <tableColumn id="2" xr3:uid="{00000000-0010-0000-0900-000002000000}" name="緊急輸送路" dataDxfId="154"/>
    <tableColumn id="3" xr3:uid="{00000000-0010-0000-0900-000003000000}" name="代替路" dataDxfId="15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68.xml"/><Relationship Id="rId1" Type="http://schemas.openxmlformats.org/officeDocument/2006/relationships/printerSettings" Target="../printerSettings/printerSettings73.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Normal="85" zoomScaleSheetLayoutView="100" workbookViewId="0">
      <selection activeCell="S21" sqref="S21"/>
    </sheetView>
  </sheetViews>
  <sheetFormatPr defaultRowHeight="13.5"/>
  <cols>
    <col min="1" max="2" width="8.875" customWidth="1"/>
    <col min="3" max="3" width="9" customWidth="1"/>
    <col min="4" max="4" width="8.875" customWidth="1"/>
  </cols>
  <sheetData>
    <row r="1" spans="1:14">
      <c r="A1" s="261" t="s">
        <v>411</v>
      </c>
      <c r="B1" s="261"/>
      <c r="C1" s="261"/>
      <c r="D1" s="261"/>
      <c r="E1" s="261"/>
      <c r="F1" s="261"/>
      <c r="G1" s="261"/>
      <c r="H1" s="261"/>
      <c r="I1" s="261"/>
      <c r="J1" s="261"/>
      <c r="K1" s="261"/>
      <c r="L1" s="261"/>
      <c r="M1" s="261"/>
      <c r="N1" s="261"/>
    </row>
    <row r="2" spans="1:14">
      <c r="A2" s="261"/>
      <c r="B2" s="261"/>
      <c r="C2" s="261"/>
      <c r="D2" s="261"/>
      <c r="E2" s="261"/>
      <c r="F2" s="261"/>
      <c r="G2" s="261"/>
      <c r="H2" s="261"/>
      <c r="I2" s="261"/>
      <c r="J2" s="261"/>
      <c r="K2" s="261"/>
      <c r="L2" s="261"/>
      <c r="M2" s="261"/>
      <c r="N2" s="261"/>
    </row>
    <row r="3" spans="1:14">
      <c r="A3" s="262" t="s">
        <v>421</v>
      </c>
      <c r="B3" s="262"/>
      <c r="C3" s="262"/>
      <c r="D3" s="262"/>
      <c r="E3" s="262"/>
      <c r="F3" s="262"/>
      <c r="G3" s="262"/>
      <c r="H3" s="263" t="s">
        <v>422</v>
      </c>
      <c r="I3" s="263"/>
      <c r="J3" s="263"/>
      <c r="K3" s="263"/>
      <c r="L3" s="263"/>
      <c r="M3" s="263"/>
      <c r="N3" s="263"/>
    </row>
    <row r="4" spans="1:14">
      <c r="H4" t="s">
        <v>424</v>
      </c>
    </row>
    <row r="5" spans="1:14">
      <c r="H5" s="260" t="s">
        <v>423</v>
      </c>
      <c r="I5" s="260"/>
      <c r="J5" s="260"/>
      <c r="K5" s="260"/>
      <c r="L5" s="260"/>
      <c r="M5" s="260"/>
      <c r="N5" s="260"/>
    </row>
    <row r="6" spans="1:14">
      <c r="H6" s="260"/>
      <c r="I6" s="260"/>
      <c r="J6" s="260"/>
      <c r="K6" s="260"/>
      <c r="L6" s="260"/>
      <c r="M6" s="260"/>
      <c r="N6" s="260"/>
    </row>
    <row r="7" spans="1:14">
      <c r="H7" s="260"/>
      <c r="I7" s="260"/>
      <c r="J7" s="260"/>
      <c r="K7" s="260"/>
      <c r="L7" s="260"/>
      <c r="M7" s="260"/>
      <c r="N7" s="260"/>
    </row>
    <row r="8" spans="1:14">
      <c r="H8" s="260"/>
      <c r="I8" s="260"/>
      <c r="J8" s="260"/>
      <c r="K8" s="260"/>
      <c r="L8" s="260"/>
      <c r="M8" s="260"/>
      <c r="N8" s="260"/>
    </row>
    <row r="9" spans="1:14">
      <c r="H9" t="s">
        <v>546</v>
      </c>
    </row>
    <row r="10" spans="1:14">
      <c r="H10" s="259" t="s">
        <v>425</v>
      </c>
      <c r="I10" s="259"/>
      <c r="J10" s="259"/>
      <c r="K10" s="259"/>
      <c r="L10" s="259"/>
      <c r="M10" s="259"/>
      <c r="N10" s="259"/>
    </row>
    <row r="11" spans="1:14">
      <c r="H11" s="259"/>
      <c r="I11" s="259"/>
      <c r="J11" s="259"/>
      <c r="K11" s="259"/>
      <c r="L11" s="259"/>
      <c r="M11" s="259"/>
      <c r="N11" s="259"/>
    </row>
    <row r="12" spans="1:14">
      <c r="H12" t="s">
        <v>426</v>
      </c>
    </row>
    <row r="13" spans="1:14" ht="13.5" customHeight="1">
      <c r="H13" s="259" t="s">
        <v>427</v>
      </c>
      <c r="I13" s="259"/>
      <c r="J13" s="259"/>
      <c r="K13" s="259"/>
      <c r="L13" s="259"/>
      <c r="M13" s="259"/>
      <c r="N13" s="259"/>
    </row>
    <row r="14" spans="1:14">
      <c r="H14" s="259"/>
      <c r="I14" s="259"/>
      <c r="J14" s="259"/>
      <c r="K14" s="259"/>
      <c r="L14" s="259"/>
      <c r="M14" s="259"/>
      <c r="N14" s="259"/>
    </row>
    <row r="15" spans="1:14">
      <c r="H15" s="259"/>
      <c r="I15" s="259"/>
      <c r="J15" s="259"/>
      <c r="K15" s="259"/>
      <c r="L15" s="259"/>
      <c r="M15" s="259"/>
      <c r="N15" s="259"/>
    </row>
    <row r="16" spans="1:14">
      <c r="H16" t="s">
        <v>428</v>
      </c>
    </row>
    <row r="17" spans="8:14">
      <c r="H17" s="259" t="s">
        <v>429</v>
      </c>
      <c r="I17" s="259"/>
      <c r="J17" s="259"/>
      <c r="K17" s="259"/>
      <c r="L17" s="259"/>
      <c r="M17" s="259"/>
      <c r="N17" s="259"/>
    </row>
    <row r="18" spans="8:14">
      <c r="H18" s="259"/>
      <c r="I18" s="259"/>
      <c r="J18" s="259"/>
      <c r="K18" s="259"/>
      <c r="L18" s="259"/>
      <c r="M18" s="259"/>
      <c r="N18" s="259"/>
    </row>
    <row r="19" spans="8:14">
      <c r="H19" t="s">
        <v>430</v>
      </c>
    </row>
    <row r="20" spans="8:14">
      <c r="H20" s="259" t="s">
        <v>431</v>
      </c>
      <c r="I20" s="259"/>
      <c r="J20" s="259"/>
      <c r="K20" s="259"/>
      <c r="L20" s="259"/>
      <c r="M20" s="259"/>
      <c r="N20" s="259"/>
    </row>
    <row r="21" spans="8:14">
      <c r="H21" s="259"/>
      <c r="I21" s="259"/>
      <c r="J21" s="259"/>
      <c r="K21" s="259"/>
      <c r="L21" s="259"/>
      <c r="M21" s="259"/>
      <c r="N21" s="259"/>
    </row>
    <row r="22" spans="8:14">
      <c r="H22" t="s">
        <v>432</v>
      </c>
    </row>
    <row r="23" spans="8:14">
      <c r="H23" t="s">
        <v>433</v>
      </c>
    </row>
    <row r="24" spans="8:14">
      <c r="H24" t="s">
        <v>434</v>
      </c>
    </row>
    <row r="25" spans="8:14" ht="13.5" customHeight="1">
      <c r="H25" s="259" t="s">
        <v>435</v>
      </c>
      <c r="I25" s="259"/>
      <c r="J25" s="259"/>
      <c r="K25" s="259"/>
      <c r="L25" s="259"/>
      <c r="M25" s="259"/>
      <c r="N25" s="259"/>
    </row>
    <row r="26" spans="8:14">
      <c r="H26" s="259"/>
      <c r="I26" s="259"/>
      <c r="J26" s="259"/>
      <c r="K26" s="259"/>
      <c r="L26" s="259"/>
      <c r="M26" s="259"/>
      <c r="N26" s="259"/>
    </row>
    <row r="27" spans="8:14" ht="12" customHeight="1">
      <c r="H27" s="264" t="s">
        <v>436</v>
      </c>
      <c r="I27" s="264"/>
      <c r="J27" s="264"/>
      <c r="K27" s="264"/>
      <c r="L27" s="264"/>
      <c r="M27" s="264"/>
      <c r="N27" s="264"/>
    </row>
    <row r="28" spans="8:14">
      <c r="H28" t="s">
        <v>437</v>
      </c>
    </row>
    <row r="29" spans="8:14">
      <c r="H29" s="263" t="s">
        <v>531</v>
      </c>
      <c r="I29" s="263"/>
      <c r="J29" s="263"/>
      <c r="K29" s="263"/>
      <c r="L29" s="263"/>
      <c r="M29" s="263"/>
      <c r="N29" s="263"/>
    </row>
    <row r="30" spans="8:14">
      <c r="H30" t="s">
        <v>547</v>
      </c>
    </row>
    <row r="31" spans="8:14" ht="13.15" customHeight="1">
      <c r="H31" s="259" t="s">
        <v>549</v>
      </c>
      <c r="I31" s="259"/>
      <c r="J31" s="259"/>
      <c r="K31" s="259"/>
      <c r="L31" s="259"/>
      <c r="M31" s="259"/>
      <c r="N31" s="259"/>
    </row>
    <row r="32" spans="8:14">
      <c r="H32" s="259"/>
      <c r="I32" s="259"/>
      <c r="J32" s="259"/>
      <c r="K32" s="259"/>
      <c r="L32" s="259"/>
      <c r="M32" s="259"/>
      <c r="N32" s="259"/>
    </row>
    <row r="33" spans="2:14">
      <c r="H33" s="259"/>
      <c r="I33" s="259"/>
      <c r="J33" s="259"/>
      <c r="K33" s="259"/>
      <c r="L33" s="259"/>
      <c r="M33" s="259"/>
      <c r="N33" s="259"/>
    </row>
    <row r="34" spans="2:14">
      <c r="H34" s="259"/>
      <c r="I34" s="259"/>
      <c r="J34" s="259"/>
      <c r="K34" s="259"/>
      <c r="L34" s="259"/>
      <c r="M34" s="259"/>
      <c r="N34" s="259"/>
    </row>
    <row r="35" spans="2:14">
      <c r="B35" s="260"/>
      <c r="C35" s="260"/>
      <c r="D35" s="146"/>
      <c r="H35" s="259"/>
      <c r="I35" s="259"/>
      <c r="J35" s="259"/>
      <c r="K35" s="259"/>
      <c r="L35" s="259"/>
      <c r="M35" s="259"/>
      <c r="N35" s="259"/>
    </row>
    <row r="36" spans="2:14">
      <c r="H36" s="265"/>
      <c r="I36" s="265"/>
      <c r="J36" s="265"/>
      <c r="K36" s="265"/>
      <c r="L36" s="265"/>
      <c r="M36" s="265"/>
      <c r="N36" s="265"/>
    </row>
    <row r="37" spans="2:14">
      <c r="H37" s="259"/>
      <c r="I37" s="259"/>
      <c r="J37" s="259"/>
      <c r="K37" s="259"/>
      <c r="L37" s="259"/>
      <c r="M37" s="259"/>
      <c r="N37" s="259"/>
    </row>
    <row r="38" spans="2:14" ht="13.15" customHeight="1">
      <c r="H38" s="259"/>
      <c r="I38" s="259"/>
      <c r="J38" s="259"/>
      <c r="K38" s="259"/>
      <c r="L38" s="259"/>
      <c r="M38" s="259"/>
      <c r="N38" s="259"/>
    </row>
    <row r="39" spans="2:14">
      <c r="H39" s="259"/>
      <c r="I39" s="259"/>
      <c r="J39" s="259"/>
      <c r="K39" s="259"/>
      <c r="L39" s="259"/>
      <c r="M39" s="259"/>
      <c r="N39" s="259"/>
    </row>
    <row r="40" spans="2:14">
      <c r="H40" s="259"/>
      <c r="I40" s="259"/>
      <c r="J40" s="259"/>
      <c r="K40" s="259"/>
      <c r="L40" s="259"/>
      <c r="M40" s="259"/>
      <c r="N40" s="259"/>
    </row>
    <row r="41" spans="2:14">
      <c r="H41" s="259"/>
      <c r="I41" s="259"/>
      <c r="J41" s="259"/>
      <c r="K41" s="259"/>
      <c r="L41" s="259"/>
      <c r="M41" s="259"/>
      <c r="N41" s="259"/>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A29" sqref="A29:N29"/>
    </sheetView>
  </sheetViews>
  <sheetFormatPr defaultRowHeight="13.5"/>
  <cols>
    <col min="1" max="1" width="8.875" customWidth="1"/>
    <col min="2" max="3" width="9" customWidth="1"/>
    <col min="4" max="4" width="8.875" customWidth="1"/>
  </cols>
  <sheetData>
    <row r="1" spans="1:14">
      <c r="A1" s="266" t="s">
        <v>412</v>
      </c>
      <c r="B1" s="266"/>
      <c r="C1" s="266"/>
      <c r="D1" s="266"/>
      <c r="E1" s="266"/>
      <c r="F1" s="266"/>
      <c r="G1" s="266"/>
      <c r="H1" s="266"/>
      <c r="I1" s="266"/>
      <c r="J1" s="266"/>
      <c r="K1" s="266"/>
      <c r="L1" s="266"/>
      <c r="M1" s="266"/>
      <c r="N1" s="266"/>
    </row>
    <row r="2" spans="1:14">
      <c r="A2" s="266"/>
      <c r="B2" s="266"/>
      <c r="C2" s="266"/>
      <c r="D2" s="266"/>
      <c r="E2" s="266"/>
      <c r="F2" s="266"/>
      <c r="G2" s="266"/>
      <c r="H2" s="266"/>
      <c r="I2" s="266"/>
      <c r="J2" s="266"/>
      <c r="K2" s="266"/>
      <c r="L2" s="266"/>
      <c r="M2" s="266"/>
      <c r="N2" s="266"/>
    </row>
    <row r="22" spans="1:14" ht="13.5" customHeight="1"/>
    <row r="23" spans="1:14" ht="27.75" customHeight="1">
      <c r="B23" s="148"/>
      <c r="C23" s="148"/>
      <c r="D23" s="148"/>
      <c r="E23" s="148"/>
      <c r="F23" s="148"/>
      <c r="G23" s="148"/>
      <c r="H23" s="148"/>
      <c r="I23" s="148"/>
      <c r="J23" s="148"/>
      <c r="K23" s="148"/>
      <c r="L23" s="148"/>
      <c r="M23" s="148"/>
      <c r="N23" s="148"/>
    </row>
    <row r="25" spans="1:14" ht="40.5" customHeight="1">
      <c r="B25" s="148"/>
      <c r="C25" s="148"/>
      <c r="D25" s="148"/>
      <c r="E25" s="148"/>
      <c r="F25" s="148"/>
      <c r="G25" s="148"/>
      <c r="H25" s="148"/>
      <c r="I25" s="148"/>
      <c r="J25" s="148"/>
      <c r="K25" s="148"/>
      <c r="L25" s="148"/>
      <c r="M25" s="148"/>
      <c r="N25" s="148"/>
    </row>
    <row r="26" spans="1:14" ht="13.5" customHeight="1">
      <c r="A26" t="s">
        <v>438</v>
      </c>
      <c r="B26" s="148"/>
      <c r="C26" s="148"/>
      <c r="D26" s="148"/>
      <c r="E26" s="148"/>
      <c r="F26" s="148"/>
      <c r="G26" s="148"/>
      <c r="H26" s="148"/>
      <c r="I26" s="148"/>
      <c r="J26" s="148"/>
      <c r="K26" s="148"/>
      <c r="L26" s="148"/>
      <c r="M26" s="148"/>
      <c r="N26" s="148"/>
    </row>
    <row r="27" spans="1:14" ht="27" customHeight="1">
      <c r="A27" s="259" t="s">
        <v>441</v>
      </c>
      <c r="B27" s="259"/>
      <c r="C27" s="259"/>
      <c r="D27" s="259"/>
      <c r="E27" s="259"/>
      <c r="F27" s="259"/>
      <c r="G27" s="259"/>
      <c r="H27" s="259"/>
      <c r="I27" s="259"/>
      <c r="J27" s="259"/>
      <c r="K27" s="259"/>
      <c r="L27" s="259"/>
      <c r="M27" s="259"/>
      <c r="N27" s="259"/>
    </row>
    <row r="28" spans="1:14">
      <c r="A28" t="s">
        <v>439</v>
      </c>
    </row>
    <row r="29" spans="1:14" ht="40.5" customHeight="1">
      <c r="A29" s="259" t="s">
        <v>440</v>
      </c>
      <c r="B29" s="259"/>
      <c r="C29" s="259"/>
      <c r="D29" s="259"/>
      <c r="E29" s="259"/>
      <c r="F29" s="259"/>
      <c r="G29" s="259"/>
      <c r="H29" s="259"/>
      <c r="I29" s="259"/>
      <c r="J29" s="259"/>
      <c r="K29" s="259"/>
      <c r="L29" s="259"/>
      <c r="M29" s="259"/>
      <c r="N29" s="259"/>
    </row>
    <row r="30" spans="1:14" ht="27" customHeight="1">
      <c r="A30" s="259" t="s">
        <v>540</v>
      </c>
      <c r="B30" s="259"/>
      <c r="C30" s="259"/>
      <c r="D30" s="259"/>
      <c r="E30" s="259"/>
      <c r="F30" s="259"/>
      <c r="G30" s="259"/>
      <c r="H30" s="259"/>
      <c r="I30" s="259"/>
      <c r="J30" s="259"/>
      <c r="K30" s="259"/>
      <c r="L30" s="259"/>
      <c r="M30" s="259"/>
      <c r="N30" s="259"/>
    </row>
    <row r="32" spans="1:14">
      <c r="A32" s="147"/>
      <c r="B32" s="147"/>
      <c r="C32" s="147"/>
      <c r="D32" s="147"/>
      <c r="E32" s="147"/>
      <c r="F32" s="147"/>
      <c r="G32" s="147"/>
      <c r="H32" s="147"/>
      <c r="I32" s="147"/>
      <c r="J32" s="147"/>
      <c r="K32" s="147"/>
      <c r="L32" s="147"/>
      <c r="M32" s="147"/>
      <c r="N32" s="147"/>
    </row>
    <row r="33" spans="1:14">
      <c r="A33" s="147"/>
      <c r="B33" s="147"/>
      <c r="C33" s="147"/>
      <c r="D33" s="147"/>
      <c r="E33" s="147"/>
      <c r="F33" s="147"/>
      <c r="G33" s="147"/>
      <c r="H33" s="147"/>
      <c r="I33" s="147"/>
      <c r="J33" s="147"/>
      <c r="K33" s="147"/>
      <c r="L33" s="147"/>
      <c r="M33" s="147"/>
      <c r="N33" s="147"/>
    </row>
    <row r="39" spans="1:14">
      <c r="G39" s="146"/>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100" zoomScaleSheetLayoutView="100" workbookViewId="0">
      <selection activeCell="Z18" sqref="Z18"/>
    </sheetView>
  </sheetViews>
  <sheetFormatPr defaultColWidth="9" defaultRowHeight="18" customHeight="1"/>
  <cols>
    <col min="1" max="1" width="1.75" style="2"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2" customWidth="1"/>
    <col min="30" max="16384" width="9" style="2"/>
  </cols>
  <sheetData>
    <row r="1" spans="2:37" ht="10.5" customHeight="1"/>
    <row r="2" spans="2:37" ht="24.95" customHeight="1">
      <c r="B2" s="18" t="s">
        <v>323</v>
      </c>
      <c r="C2" s="18"/>
      <c r="D2" s="18"/>
      <c r="E2" s="18"/>
      <c r="F2" s="18"/>
      <c r="G2" s="18"/>
      <c r="H2" s="18"/>
      <c r="I2" s="18"/>
      <c r="J2" s="18"/>
      <c r="K2" s="18"/>
      <c r="L2" s="18"/>
      <c r="M2" s="18"/>
      <c r="N2" s="18"/>
      <c r="O2" s="18"/>
      <c r="P2" s="18"/>
      <c r="Q2" s="18"/>
      <c r="R2" s="18"/>
      <c r="S2" s="267" t="s">
        <v>166</v>
      </c>
      <c r="T2" s="268"/>
      <c r="U2" s="268"/>
      <c r="V2" s="269"/>
      <c r="W2" s="379" t="s">
        <v>586</v>
      </c>
      <c r="X2" s="379"/>
      <c r="Y2" s="379"/>
      <c r="Z2" s="379"/>
      <c r="AA2" s="379"/>
      <c r="AB2" s="379"/>
    </row>
    <row r="3" spans="2:37" ht="20.100000000000001" customHeight="1">
      <c r="B3" s="361" t="s">
        <v>27</v>
      </c>
      <c r="C3" s="361"/>
      <c r="D3" s="362" t="s">
        <v>582</v>
      </c>
      <c r="E3" s="363"/>
      <c r="F3" s="363"/>
      <c r="G3" s="364"/>
      <c r="H3" s="365" t="s">
        <v>165</v>
      </c>
      <c r="I3" s="365"/>
      <c r="J3" s="362" t="s">
        <v>584</v>
      </c>
      <c r="K3" s="363"/>
      <c r="L3" s="363"/>
      <c r="M3" s="363"/>
      <c r="N3" s="363"/>
      <c r="O3" s="45"/>
      <c r="P3" s="340" t="s">
        <v>10</v>
      </c>
      <c r="Q3" s="342"/>
      <c r="R3" s="368" t="s">
        <v>585</v>
      </c>
      <c r="S3" s="369"/>
      <c r="T3" s="369"/>
      <c r="U3" s="369"/>
      <c r="V3" s="370"/>
      <c r="W3" s="267" t="s">
        <v>164</v>
      </c>
      <c r="X3" s="268"/>
      <c r="Y3" s="268"/>
      <c r="Z3" s="374" t="s">
        <v>337</v>
      </c>
      <c r="AA3" s="375"/>
      <c r="AB3" s="376"/>
    </row>
    <row r="4" spans="2:37" ht="20.100000000000001" customHeight="1">
      <c r="B4" s="377" t="s">
        <v>11</v>
      </c>
      <c r="C4" s="377"/>
      <c r="D4" s="366" t="s">
        <v>583</v>
      </c>
      <c r="E4" s="367"/>
      <c r="F4" s="367"/>
      <c r="G4" s="378"/>
      <c r="H4" s="365"/>
      <c r="I4" s="365"/>
      <c r="J4" s="366"/>
      <c r="K4" s="367"/>
      <c r="L4" s="367"/>
      <c r="M4" s="367"/>
      <c r="N4" s="367"/>
      <c r="O4" s="51"/>
      <c r="P4" s="328"/>
      <c r="Q4" s="344"/>
      <c r="R4" s="371"/>
      <c r="S4" s="372"/>
      <c r="T4" s="372"/>
      <c r="U4" s="372"/>
      <c r="V4" s="373"/>
      <c r="W4" s="267" t="s">
        <v>163</v>
      </c>
      <c r="X4" s="268"/>
      <c r="Y4" s="268"/>
      <c r="Z4" s="374" t="s">
        <v>337</v>
      </c>
      <c r="AA4" s="375"/>
      <c r="AB4" s="376"/>
    </row>
    <row r="5" spans="2:37" ht="20.100000000000001" customHeight="1">
      <c r="B5" s="339" t="s">
        <v>12</v>
      </c>
      <c r="C5" s="339"/>
      <c r="D5" s="48" t="s">
        <v>13</v>
      </c>
      <c r="E5" s="326" t="s">
        <v>587</v>
      </c>
      <c r="F5" s="326"/>
      <c r="G5" s="326"/>
      <c r="H5" s="340" t="s">
        <v>162</v>
      </c>
      <c r="I5" s="341"/>
      <c r="J5" s="342"/>
      <c r="K5" s="345" t="s">
        <v>781</v>
      </c>
      <c r="L5" s="346"/>
      <c r="M5" s="346"/>
      <c r="N5" s="346"/>
      <c r="O5" s="347"/>
      <c r="P5" s="351" t="s">
        <v>161</v>
      </c>
      <c r="Q5" s="352"/>
      <c r="R5" s="355">
        <v>45181</v>
      </c>
      <c r="S5" s="356"/>
      <c r="T5" s="357"/>
      <c r="U5" s="328" t="s">
        <v>160</v>
      </c>
      <c r="V5" s="343"/>
      <c r="W5" s="344"/>
      <c r="X5" s="296" t="s">
        <v>159</v>
      </c>
      <c r="Y5" s="297"/>
      <c r="Z5" s="297">
        <v>497</v>
      </c>
      <c r="AA5" s="297"/>
      <c r="AB5" s="54" t="s">
        <v>158</v>
      </c>
    </row>
    <row r="6" spans="2:37" ht="20.100000000000001" customHeight="1">
      <c r="B6" s="339"/>
      <c r="C6" s="339"/>
      <c r="D6" s="48" t="s">
        <v>14</v>
      </c>
      <c r="E6" s="326" t="s">
        <v>587</v>
      </c>
      <c r="F6" s="326"/>
      <c r="G6" s="326"/>
      <c r="H6" s="328"/>
      <c r="I6" s="343"/>
      <c r="J6" s="344"/>
      <c r="K6" s="348"/>
      <c r="L6" s="349"/>
      <c r="M6" s="349"/>
      <c r="N6" s="349"/>
      <c r="O6" s="350"/>
      <c r="P6" s="353"/>
      <c r="Q6" s="354"/>
      <c r="R6" s="358"/>
      <c r="S6" s="359"/>
      <c r="T6" s="360"/>
      <c r="U6" s="267" t="s">
        <v>15</v>
      </c>
      <c r="V6" s="268"/>
      <c r="W6" s="269"/>
      <c r="X6" s="296" t="s">
        <v>500</v>
      </c>
      <c r="Y6" s="297"/>
      <c r="Z6" s="297"/>
      <c r="AA6" s="297"/>
      <c r="AB6" s="298"/>
    </row>
    <row r="7" spans="2:37" ht="18.95" customHeight="1">
      <c r="B7" s="327" t="s">
        <v>134</v>
      </c>
      <c r="C7" s="289" t="s">
        <v>148</v>
      </c>
      <c r="D7" s="290"/>
      <c r="E7" s="329">
        <v>341400.3</v>
      </c>
      <c r="F7" s="330"/>
      <c r="G7" s="331"/>
      <c r="H7" s="289" t="s">
        <v>157</v>
      </c>
      <c r="I7" s="332"/>
      <c r="J7" s="290"/>
      <c r="K7" s="333" t="s">
        <v>588</v>
      </c>
      <c r="L7" s="334"/>
      <c r="M7" s="338" t="s">
        <v>156</v>
      </c>
      <c r="N7" s="312"/>
      <c r="O7" s="289" t="s">
        <v>139</v>
      </c>
      <c r="P7" s="290"/>
      <c r="Q7" s="335" t="s">
        <v>591</v>
      </c>
      <c r="R7" s="336"/>
      <c r="S7" s="292" t="s">
        <v>155</v>
      </c>
      <c r="T7" s="289" t="s">
        <v>154</v>
      </c>
      <c r="U7" s="332"/>
      <c r="V7" s="332"/>
      <c r="W7" s="290"/>
      <c r="X7" s="47" t="s">
        <v>130</v>
      </c>
      <c r="Y7" s="100" t="s">
        <v>153</v>
      </c>
      <c r="Z7" s="99" t="s">
        <v>129</v>
      </c>
      <c r="AA7" s="377" t="s">
        <v>152</v>
      </c>
      <c r="AB7" s="377"/>
      <c r="AD7" s="5"/>
      <c r="AE7" s="2">
        <v>34</v>
      </c>
      <c r="AF7" s="2">
        <v>14</v>
      </c>
      <c r="AG7" s="182">
        <v>0.3</v>
      </c>
      <c r="AH7" s="183">
        <f>ROUND(AE7+AF7/60+AG7/60/60,5)</f>
        <v>34.233420000000002</v>
      </c>
      <c r="AI7" s="183" t="str">
        <f>TEXT(AH7,"0.00000")</f>
        <v>34.23342</v>
      </c>
    </row>
    <row r="8" spans="2:37" ht="18.95" customHeight="1">
      <c r="B8" s="328"/>
      <c r="C8" s="293" t="s">
        <v>145</v>
      </c>
      <c r="D8" s="294"/>
      <c r="E8" s="317">
        <v>1312059.7</v>
      </c>
      <c r="F8" s="318"/>
      <c r="G8" s="319"/>
      <c r="H8" s="293" t="s">
        <v>151</v>
      </c>
      <c r="I8" s="304"/>
      <c r="J8" s="294"/>
      <c r="K8" s="337">
        <v>40691</v>
      </c>
      <c r="L8" s="306"/>
      <c r="M8" s="338"/>
      <c r="N8" s="312"/>
      <c r="O8" s="293" t="s">
        <v>150</v>
      </c>
      <c r="P8" s="294"/>
      <c r="Q8" s="270" t="s">
        <v>592</v>
      </c>
      <c r="R8" s="271"/>
      <c r="S8" s="281"/>
      <c r="T8" s="380" t="s">
        <v>149</v>
      </c>
      <c r="U8" s="267" t="s">
        <v>239</v>
      </c>
      <c r="V8" s="268"/>
      <c r="W8" s="269"/>
      <c r="X8" s="61" t="s">
        <v>578</v>
      </c>
      <c r="Y8" s="61" t="s">
        <v>578</v>
      </c>
      <c r="Z8" s="61">
        <v>3</v>
      </c>
      <c r="AA8" s="277" t="s">
        <v>578</v>
      </c>
      <c r="AB8" s="277"/>
      <c r="AD8" s="76"/>
      <c r="AE8" s="2">
        <v>131</v>
      </c>
      <c r="AF8" s="2">
        <v>20</v>
      </c>
      <c r="AG8" s="182">
        <v>59.7</v>
      </c>
      <c r="AH8" s="183">
        <f>ROUND(AE8+AF8/60+AG8/60/60,5)</f>
        <v>131.34992</v>
      </c>
      <c r="AI8" s="183" t="str">
        <f>TEXT(AH8,"0.00000")</f>
        <v>131.34992</v>
      </c>
    </row>
    <row r="9" spans="2:37" ht="18.95" customHeight="1">
      <c r="B9" s="287" t="s">
        <v>126</v>
      </c>
      <c r="C9" s="293" t="s">
        <v>148</v>
      </c>
      <c r="D9" s="294"/>
      <c r="E9" s="317">
        <v>341416.4</v>
      </c>
      <c r="F9" s="318"/>
      <c r="G9" s="319"/>
      <c r="H9" s="320" t="s">
        <v>511</v>
      </c>
      <c r="I9" s="321"/>
      <c r="J9" s="321"/>
      <c r="K9" s="322" t="s">
        <v>590</v>
      </c>
      <c r="L9" s="323"/>
      <c r="M9" s="338"/>
      <c r="N9" s="312"/>
      <c r="O9" s="293" t="s">
        <v>147</v>
      </c>
      <c r="P9" s="294"/>
      <c r="Q9" s="325">
        <v>4279.2</v>
      </c>
      <c r="R9" s="325"/>
      <c r="S9" s="281"/>
      <c r="T9" s="381"/>
      <c r="U9" s="267" t="s">
        <v>146</v>
      </c>
      <c r="V9" s="268"/>
      <c r="W9" s="269"/>
      <c r="X9" s="61" t="s">
        <v>578</v>
      </c>
      <c r="Y9" s="61" t="s">
        <v>578</v>
      </c>
      <c r="Z9" s="61">
        <v>9</v>
      </c>
      <c r="AA9" s="277" t="s">
        <v>578</v>
      </c>
      <c r="AB9" s="277"/>
      <c r="AD9" s="76"/>
    </row>
    <row r="10" spans="2:37" ht="18.95" customHeight="1">
      <c r="B10" s="289"/>
      <c r="C10" s="293" t="s">
        <v>145</v>
      </c>
      <c r="D10" s="294"/>
      <c r="E10" s="317">
        <v>1312058.8</v>
      </c>
      <c r="F10" s="318"/>
      <c r="G10" s="319"/>
      <c r="H10" s="293" t="s">
        <v>144</v>
      </c>
      <c r="I10" s="304"/>
      <c r="J10" s="294"/>
      <c r="K10" s="305" t="s">
        <v>589</v>
      </c>
      <c r="L10" s="306"/>
      <c r="M10" s="309"/>
      <c r="N10" s="310"/>
      <c r="O10" s="293" t="s">
        <v>84</v>
      </c>
      <c r="P10" s="294"/>
      <c r="Q10" s="324" t="s">
        <v>578</v>
      </c>
      <c r="R10" s="324"/>
      <c r="S10" s="281"/>
      <c r="T10" s="382"/>
      <c r="U10" s="267" t="s">
        <v>143</v>
      </c>
      <c r="V10" s="268"/>
      <c r="W10" s="269"/>
      <c r="X10" s="61" t="s">
        <v>578</v>
      </c>
      <c r="Y10" s="61" t="s">
        <v>578</v>
      </c>
      <c r="Z10" s="61" t="s">
        <v>578</v>
      </c>
      <c r="AA10" s="277" t="s">
        <v>578</v>
      </c>
      <c r="AB10" s="277"/>
      <c r="AD10" s="76"/>
    </row>
    <row r="11" spans="2:37" ht="18.95" customHeight="1">
      <c r="B11" s="293" t="s">
        <v>142</v>
      </c>
      <c r="C11" s="304"/>
      <c r="D11" s="294"/>
      <c r="E11" s="270" t="s">
        <v>576</v>
      </c>
      <c r="F11" s="272"/>
      <c r="G11" s="271"/>
      <c r="H11" s="293" t="s">
        <v>141</v>
      </c>
      <c r="I11" s="304"/>
      <c r="J11" s="294"/>
      <c r="K11" s="305" t="s">
        <v>589</v>
      </c>
      <c r="L11" s="306"/>
      <c r="M11" s="307" t="s">
        <v>140</v>
      </c>
      <c r="N11" s="308"/>
      <c r="O11" s="293" t="s">
        <v>139</v>
      </c>
      <c r="P11" s="294"/>
      <c r="Q11" s="311" t="s">
        <v>593</v>
      </c>
      <c r="R11" s="311"/>
      <c r="S11" s="281"/>
      <c r="T11" s="77" t="s">
        <v>138</v>
      </c>
      <c r="U11" s="267" t="s">
        <v>137</v>
      </c>
      <c r="V11" s="268"/>
      <c r="W11" s="269"/>
      <c r="X11" s="61" t="s">
        <v>578</v>
      </c>
      <c r="Y11" s="61" t="s">
        <v>578</v>
      </c>
      <c r="Z11" s="61" t="s">
        <v>578</v>
      </c>
      <c r="AA11" s="277" t="s">
        <v>578</v>
      </c>
      <c r="AB11" s="277"/>
      <c r="AD11" s="76"/>
    </row>
    <row r="12" spans="2:37" ht="18.95" customHeight="1">
      <c r="B12" s="293" t="s">
        <v>136</v>
      </c>
      <c r="C12" s="304"/>
      <c r="D12" s="294"/>
      <c r="E12" s="270">
        <v>117</v>
      </c>
      <c r="F12" s="272"/>
      <c r="G12" s="54" t="s">
        <v>97</v>
      </c>
      <c r="H12" s="308" t="s">
        <v>135</v>
      </c>
      <c r="I12" s="292" t="s">
        <v>134</v>
      </c>
      <c r="J12" s="58" t="s">
        <v>125</v>
      </c>
      <c r="K12" s="270" t="s">
        <v>577</v>
      </c>
      <c r="L12" s="271"/>
      <c r="M12" s="309"/>
      <c r="N12" s="310"/>
      <c r="O12" s="293" t="s">
        <v>84</v>
      </c>
      <c r="P12" s="294"/>
      <c r="Q12" s="313" t="s">
        <v>578</v>
      </c>
      <c r="R12" s="313"/>
      <c r="S12" s="281"/>
      <c r="T12" s="380" t="s">
        <v>122</v>
      </c>
      <c r="U12" s="267" t="s">
        <v>121</v>
      </c>
      <c r="V12" s="268"/>
      <c r="W12" s="269"/>
      <c r="X12" s="61" t="s">
        <v>578</v>
      </c>
      <c r="Y12" s="61" t="s">
        <v>578</v>
      </c>
      <c r="Z12" s="61">
        <v>18</v>
      </c>
      <c r="AA12" s="277" t="s">
        <v>578</v>
      </c>
      <c r="AB12" s="277"/>
      <c r="AD12" s="76"/>
    </row>
    <row r="13" spans="2:37" ht="18.95" customHeight="1">
      <c r="B13" s="287" t="s">
        <v>133</v>
      </c>
      <c r="C13" s="299"/>
      <c r="D13" s="288"/>
      <c r="E13" s="270">
        <v>66.7</v>
      </c>
      <c r="F13" s="272"/>
      <c r="G13" s="54" t="s">
        <v>481</v>
      </c>
      <c r="H13" s="312"/>
      <c r="I13" s="282"/>
      <c r="J13" s="58" t="s">
        <v>119</v>
      </c>
      <c r="K13" s="53" t="s">
        <v>578</v>
      </c>
      <c r="L13" s="56" t="s">
        <v>132</v>
      </c>
      <c r="M13" s="314" t="s">
        <v>131</v>
      </c>
      <c r="N13" s="315"/>
      <c r="O13" s="316"/>
      <c r="P13" s="47" t="s">
        <v>130</v>
      </c>
      <c r="Q13" s="50" t="s">
        <v>129</v>
      </c>
      <c r="R13" s="47" t="s">
        <v>84</v>
      </c>
      <c r="S13" s="281"/>
      <c r="T13" s="382"/>
      <c r="U13" s="267" t="s">
        <v>240</v>
      </c>
      <c r="V13" s="268"/>
      <c r="W13" s="269"/>
      <c r="X13" s="61" t="s">
        <v>578</v>
      </c>
      <c r="Y13" s="61" t="s">
        <v>578</v>
      </c>
      <c r="Z13" s="61" t="s">
        <v>578</v>
      </c>
      <c r="AA13" s="277" t="s">
        <v>578</v>
      </c>
      <c r="AB13" s="277"/>
      <c r="AD13" s="76"/>
      <c r="AF13" s="29"/>
      <c r="AG13" s="28"/>
      <c r="AH13" s="28"/>
      <c r="AI13" s="28"/>
      <c r="AJ13" s="30"/>
      <c r="AK13" s="26"/>
    </row>
    <row r="14" spans="2:37" ht="18.95" customHeight="1">
      <c r="B14" s="287" t="s">
        <v>128</v>
      </c>
      <c r="C14" s="299"/>
      <c r="D14" s="288"/>
      <c r="E14" s="300">
        <v>5787</v>
      </c>
      <c r="F14" s="301"/>
      <c r="G14" s="46" t="s">
        <v>127</v>
      </c>
      <c r="H14" s="312"/>
      <c r="I14" s="292" t="s">
        <v>126</v>
      </c>
      <c r="J14" s="58" t="s">
        <v>125</v>
      </c>
      <c r="K14" s="270" t="s">
        <v>577</v>
      </c>
      <c r="L14" s="271"/>
      <c r="M14" s="292" t="s">
        <v>124</v>
      </c>
      <c r="N14" s="267" t="s">
        <v>123</v>
      </c>
      <c r="O14" s="269"/>
      <c r="P14" s="75" t="s">
        <v>738</v>
      </c>
      <c r="Q14" s="61">
        <v>224</v>
      </c>
      <c r="R14" s="62" t="s">
        <v>578</v>
      </c>
      <c r="S14" s="281"/>
      <c r="T14" s="380" t="s">
        <v>112</v>
      </c>
      <c r="U14" s="267" t="s">
        <v>241</v>
      </c>
      <c r="V14" s="268"/>
      <c r="W14" s="269"/>
      <c r="X14" s="61" t="s">
        <v>578</v>
      </c>
      <c r="Y14" s="61" t="s">
        <v>578</v>
      </c>
      <c r="Z14" s="61">
        <v>3</v>
      </c>
      <c r="AA14" s="277" t="s">
        <v>578</v>
      </c>
      <c r="AB14" s="277"/>
      <c r="AD14" s="76"/>
      <c r="AF14" s="29"/>
      <c r="AG14" s="28"/>
      <c r="AH14" s="28"/>
      <c r="AI14" s="28"/>
      <c r="AJ14" s="30"/>
      <c r="AK14" s="26"/>
    </row>
    <row r="15" spans="2:37" ht="18.95" customHeight="1">
      <c r="B15" s="63"/>
      <c r="C15" s="293" t="s">
        <v>120</v>
      </c>
      <c r="D15" s="294"/>
      <c r="E15" s="270">
        <v>11.6</v>
      </c>
      <c r="F15" s="272"/>
      <c r="G15" s="54" t="s">
        <v>97</v>
      </c>
      <c r="H15" s="310"/>
      <c r="I15" s="282"/>
      <c r="J15" s="60" t="s">
        <v>119</v>
      </c>
      <c r="K15" s="64" t="s">
        <v>578</v>
      </c>
      <c r="L15" s="65" t="s">
        <v>118</v>
      </c>
      <c r="M15" s="281"/>
      <c r="N15" s="267" t="s">
        <v>117</v>
      </c>
      <c r="O15" s="269"/>
      <c r="P15" s="75" t="s">
        <v>739</v>
      </c>
      <c r="Q15" s="61" t="s">
        <v>578</v>
      </c>
      <c r="R15" s="62" t="s">
        <v>578</v>
      </c>
      <c r="S15" s="281"/>
      <c r="T15" s="381"/>
      <c r="U15" s="340" t="s">
        <v>110</v>
      </c>
      <c r="V15" s="341"/>
      <c r="W15" s="342"/>
      <c r="X15" s="61" t="s">
        <v>578</v>
      </c>
      <c r="Y15" s="61" t="s">
        <v>578</v>
      </c>
      <c r="Z15" s="61" t="s">
        <v>578</v>
      </c>
      <c r="AA15" s="277" t="s">
        <v>578</v>
      </c>
      <c r="AB15" s="277"/>
      <c r="AD15" s="76"/>
      <c r="AF15" s="29"/>
      <c r="AG15" s="28"/>
      <c r="AH15" s="28"/>
      <c r="AI15" s="28"/>
      <c r="AJ15" s="30"/>
      <c r="AK15" s="26"/>
    </row>
    <row r="16" spans="2:37" ht="18.95" customHeight="1">
      <c r="B16" s="281" t="s">
        <v>116</v>
      </c>
      <c r="C16" s="287" t="s">
        <v>115</v>
      </c>
      <c r="D16" s="288"/>
      <c r="E16" s="270">
        <v>3.5</v>
      </c>
      <c r="F16" s="272"/>
      <c r="G16" s="49" t="s">
        <v>97</v>
      </c>
      <c r="H16" s="292" t="s">
        <v>114</v>
      </c>
      <c r="I16" s="293" t="s">
        <v>100</v>
      </c>
      <c r="J16" s="294"/>
      <c r="K16" s="53">
        <v>30</v>
      </c>
      <c r="L16" s="56" t="s">
        <v>92</v>
      </c>
      <c r="M16" s="281"/>
      <c r="N16" s="267" t="s">
        <v>113</v>
      </c>
      <c r="O16" s="269"/>
      <c r="P16" s="82" t="s">
        <v>578</v>
      </c>
      <c r="Q16" s="61">
        <v>3</v>
      </c>
      <c r="R16" s="62" t="s">
        <v>578</v>
      </c>
      <c r="S16" s="281"/>
      <c r="T16" s="381"/>
      <c r="U16" s="328"/>
      <c r="V16" s="343"/>
      <c r="W16" s="344"/>
      <c r="X16" s="61" t="s">
        <v>578</v>
      </c>
      <c r="Y16" s="61" t="s">
        <v>578</v>
      </c>
      <c r="Z16" s="61" t="s">
        <v>578</v>
      </c>
      <c r="AA16" s="277" t="s">
        <v>578</v>
      </c>
      <c r="AB16" s="277"/>
      <c r="AD16" s="76"/>
      <c r="AF16" s="29"/>
      <c r="AG16" s="28"/>
      <c r="AH16" s="28"/>
      <c r="AI16" s="28"/>
      <c r="AJ16" s="30"/>
      <c r="AK16" s="26"/>
    </row>
    <row r="17" spans="2:37" ht="18.95" customHeight="1">
      <c r="B17" s="281"/>
      <c r="C17" s="289"/>
      <c r="D17" s="290"/>
      <c r="E17" s="270">
        <v>3.5</v>
      </c>
      <c r="F17" s="272"/>
      <c r="G17" s="49" t="s">
        <v>97</v>
      </c>
      <c r="H17" s="281"/>
      <c r="I17" s="287" t="s">
        <v>96</v>
      </c>
      <c r="J17" s="288"/>
      <c r="K17" s="53">
        <v>30</v>
      </c>
      <c r="L17" s="56" t="s">
        <v>92</v>
      </c>
      <c r="M17" s="281"/>
      <c r="N17" s="267" t="s">
        <v>111</v>
      </c>
      <c r="O17" s="269"/>
      <c r="P17" s="82" t="s">
        <v>578</v>
      </c>
      <c r="Q17" s="61" t="s">
        <v>578</v>
      </c>
      <c r="R17" s="62" t="s">
        <v>578</v>
      </c>
      <c r="S17" s="281"/>
      <c r="T17" s="381"/>
      <c r="U17" s="267" t="s">
        <v>106</v>
      </c>
      <c r="V17" s="268"/>
      <c r="W17" s="269"/>
      <c r="X17" s="61" t="s">
        <v>578</v>
      </c>
      <c r="Y17" s="61" t="s">
        <v>578</v>
      </c>
      <c r="Z17" s="75" t="s">
        <v>578</v>
      </c>
      <c r="AA17" s="302" t="s">
        <v>578</v>
      </c>
      <c r="AB17" s="303"/>
      <c r="AD17" s="76"/>
      <c r="AF17" s="29"/>
      <c r="AG17" s="28"/>
      <c r="AH17" s="28"/>
      <c r="AI17" s="28"/>
      <c r="AJ17" s="27"/>
      <c r="AK17" s="26"/>
    </row>
    <row r="18" spans="2:37" ht="18.95" customHeight="1">
      <c r="B18" s="59"/>
      <c r="C18" s="293" t="s">
        <v>109</v>
      </c>
      <c r="D18" s="294"/>
      <c r="E18" s="270">
        <v>2.4</v>
      </c>
      <c r="F18" s="272"/>
      <c r="G18" s="49" t="s">
        <v>97</v>
      </c>
      <c r="H18" s="281"/>
      <c r="I18" s="289"/>
      <c r="J18" s="290"/>
      <c r="K18" s="53">
        <v>30</v>
      </c>
      <c r="L18" s="56" t="s">
        <v>108</v>
      </c>
      <c r="M18" s="281"/>
      <c r="N18" s="267" t="s">
        <v>107</v>
      </c>
      <c r="O18" s="269"/>
      <c r="P18" s="82" t="s">
        <v>578</v>
      </c>
      <c r="Q18" s="61" t="s">
        <v>578</v>
      </c>
      <c r="R18" s="62" t="s">
        <v>578</v>
      </c>
      <c r="S18" s="281"/>
      <c r="T18" s="381"/>
      <c r="U18" s="328" t="s">
        <v>103</v>
      </c>
      <c r="V18" s="343"/>
      <c r="W18" s="344"/>
      <c r="X18" s="67" t="s">
        <v>578</v>
      </c>
      <c r="Y18" s="67" t="s">
        <v>578</v>
      </c>
      <c r="Z18" s="66" t="s">
        <v>578</v>
      </c>
      <c r="AA18" s="277" t="s">
        <v>578</v>
      </c>
      <c r="AB18" s="277"/>
      <c r="AD18" s="76"/>
      <c r="AF18" s="29"/>
      <c r="AG18" s="28"/>
      <c r="AH18" s="28"/>
      <c r="AI18" s="28"/>
      <c r="AJ18" s="27"/>
      <c r="AK18" s="26"/>
    </row>
    <row r="19" spans="2:37" ht="18.95" customHeight="1">
      <c r="B19" s="281" t="s">
        <v>105</v>
      </c>
      <c r="C19" s="289" t="s">
        <v>104</v>
      </c>
      <c r="D19" s="290"/>
      <c r="E19" s="270">
        <v>4.5</v>
      </c>
      <c r="F19" s="272"/>
      <c r="G19" s="52" t="s">
        <v>97</v>
      </c>
      <c r="H19" s="282"/>
      <c r="I19" s="293" t="s">
        <v>93</v>
      </c>
      <c r="J19" s="294"/>
      <c r="K19" s="53">
        <v>50</v>
      </c>
      <c r="L19" s="56" t="s">
        <v>92</v>
      </c>
      <c r="M19" s="281"/>
      <c r="N19" s="267"/>
      <c r="O19" s="269"/>
      <c r="P19" s="82"/>
      <c r="Q19" s="61"/>
      <c r="R19" s="62"/>
      <c r="S19" s="281"/>
      <c r="T19" s="380" t="s">
        <v>99</v>
      </c>
      <c r="U19" s="267" t="s">
        <v>242</v>
      </c>
      <c r="V19" s="268"/>
      <c r="W19" s="269"/>
      <c r="X19" s="67" t="s">
        <v>578</v>
      </c>
      <c r="Y19" s="67" t="s">
        <v>578</v>
      </c>
      <c r="Z19" s="61" t="s">
        <v>578</v>
      </c>
      <c r="AA19" s="277" t="s">
        <v>578</v>
      </c>
      <c r="AB19" s="277"/>
      <c r="AD19" s="76"/>
    </row>
    <row r="20" spans="2:37" ht="18.95" customHeight="1">
      <c r="B20" s="281"/>
      <c r="C20" s="293" t="s">
        <v>102</v>
      </c>
      <c r="D20" s="294"/>
      <c r="E20" s="270">
        <v>6.45</v>
      </c>
      <c r="F20" s="272"/>
      <c r="G20" s="54" t="s">
        <v>97</v>
      </c>
      <c r="H20" s="292" t="s">
        <v>101</v>
      </c>
      <c r="I20" s="293" t="s">
        <v>100</v>
      </c>
      <c r="J20" s="294"/>
      <c r="K20" s="68">
        <v>580</v>
      </c>
      <c r="L20" s="69" t="s">
        <v>92</v>
      </c>
      <c r="M20" s="281"/>
      <c r="N20" s="267"/>
      <c r="O20" s="269"/>
      <c r="P20" s="82"/>
      <c r="Q20" s="40"/>
      <c r="R20" s="62"/>
      <c r="S20" s="281"/>
      <c r="T20" s="381"/>
      <c r="U20" s="267" t="s">
        <v>95</v>
      </c>
      <c r="V20" s="268"/>
      <c r="W20" s="269"/>
      <c r="X20" s="67" t="s">
        <v>578</v>
      </c>
      <c r="Y20" s="67" t="s">
        <v>578</v>
      </c>
      <c r="Z20" s="61">
        <v>1</v>
      </c>
      <c r="AA20" s="277" t="s">
        <v>578</v>
      </c>
      <c r="AB20" s="277"/>
      <c r="AD20" s="76"/>
    </row>
    <row r="21" spans="2:37" ht="18.95" customHeight="1">
      <c r="B21" s="282"/>
      <c r="C21" s="293" t="s">
        <v>98</v>
      </c>
      <c r="D21" s="294"/>
      <c r="E21" s="270">
        <v>5.2</v>
      </c>
      <c r="F21" s="272"/>
      <c r="G21" s="54" t="s">
        <v>97</v>
      </c>
      <c r="H21" s="281"/>
      <c r="I21" s="293" t="s">
        <v>96</v>
      </c>
      <c r="J21" s="294"/>
      <c r="K21" s="53">
        <v>580</v>
      </c>
      <c r="L21" s="55" t="s">
        <v>92</v>
      </c>
      <c r="M21" s="281"/>
      <c r="N21" s="267"/>
      <c r="O21" s="269"/>
      <c r="P21" s="82"/>
      <c r="Q21" s="40"/>
      <c r="R21" s="62"/>
      <c r="S21" s="281"/>
      <c r="T21" s="381"/>
      <c r="U21" s="267" t="s">
        <v>91</v>
      </c>
      <c r="V21" s="268"/>
      <c r="W21" s="269"/>
      <c r="X21" s="67" t="s">
        <v>578</v>
      </c>
      <c r="Y21" s="67" t="s">
        <v>578</v>
      </c>
      <c r="Z21" s="61" t="s">
        <v>578</v>
      </c>
      <c r="AA21" s="277" t="s">
        <v>578</v>
      </c>
      <c r="AB21" s="277"/>
      <c r="AD21" s="76"/>
    </row>
    <row r="22" spans="2:37" ht="18.95" customHeight="1">
      <c r="B22" s="60"/>
      <c r="C22" s="70" t="s">
        <v>94</v>
      </c>
      <c r="D22" s="71"/>
      <c r="E22" s="295">
        <v>2.8</v>
      </c>
      <c r="F22" s="295"/>
      <c r="G22" s="295"/>
      <c r="H22" s="282"/>
      <c r="I22" s="293" t="s">
        <v>93</v>
      </c>
      <c r="J22" s="294"/>
      <c r="K22" s="64">
        <v>1705</v>
      </c>
      <c r="L22" s="65" t="s">
        <v>92</v>
      </c>
      <c r="M22" s="296"/>
      <c r="N22" s="297"/>
      <c r="O22" s="297"/>
      <c r="P22" s="298"/>
      <c r="Q22" s="296"/>
      <c r="R22" s="298"/>
      <c r="S22" s="281"/>
      <c r="T22" s="381"/>
      <c r="U22" s="267" t="s">
        <v>243</v>
      </c>
      <c r="V22" s="268"/>
      <c r="W22" s="269"/>
      <c r="X22" s="67" t="s">
        <v>578</v>
      </c>
      <c r="Y22" s="67" t="s">
        <v>578</v>
      </c>
      <c r="Z22" s="61" t="s">
        <v>578</v>
      </c>
      <c r="AA22" s="277" t="s">
        <v>578</v>
      </c>
      <c r="AB22" s="277"/>
      <c r="AD22" s="76"/>
    </row>
    <row r="23" spans="2:37" ht="18.95" customHeight="1">
      <c r="B23" s="281" t="s">
        <v>90</v>
      </c>
      <c r="C23" s="70" t="s">
        <v>89</v>
      </c>
      <c r="D23" s="71"/>
      <c r="E23" s="291">
        <v>0</v>
      </c>
      <c r="F23" s="291"/>
      <c r="G23" s="291"/>
      <c r="H23" s="292" t="s">
        <v>88</v>
      </c>
      <c r="I23" s="293" t="s">
        <v>87</v>
      </c>
      <c r="J23" s="294"/>
      <c r="K23" s="293" t="s">
        <v>86</v>
      </c>
      <c r="L23" s="294"/>
      <c r="M23" s="267" t="s">
        <v>85</v>
      </c>
      <c r="N23" s="268"/>
      <c r="O23" s="268"/>
      <c r="P23" s="269"/>
      <c r="Q23" s="267" t="s">
        <v>84</v>
      </c>
      <c r="R23" s="269"/>
      <c r="S23" s="383" t="s">
        <v>247</v>
      </c>
      <c r="T23" s="384"/>
      <c r="U23" s="267" t="s">
        <v>246</v>
      </c>
      <c r="V23" s="268"/>
      <c r="W23" s="269"/>
      <c r="X23" s="67" t="s">
        <v>578</v>
      </c>
      <c r="Y23" s="67" t="s">
        <v>578</v>
      </c>
      <c r="Z23" s="61" t="s">
        <v>578</v>
      </c>
      <c r="AA23" s="277" t="s">
        <v>578</v>
      </c>
      <c r="AB23" s="277"/>
      <c r="AD23" s="76"/>
    </row>
    <row r="24" spans="2:37" ht="18.95" customHeight="1">
      <c r="B24" s="281"/>
      <c r="C24" s="292" t="s">
        <v>83</v>
      </c>
      <c r="D24" s="267" t="s">
        <v>82</v>
      </c>
      <c r="E24" s="268"/>
      <c r="F24" s="285">
        <v>126.7</v>
      </c>
      <c r="G24" s="286"/>
      <c r="H24" s="281"/>
      <c r="I24" s="270"/>
      <c r="J24" s="271"/>
      <c r="K24" s="270"/>
      <c r="L24" s="271"/>
      <c r="M24" s="270"/>
      <c r="N24" s="272"/>
      <c r="O24" s="272"/>
      <c r="P24" s="271"/>
      <c r="Q24" s="270"/>
      <c r="R24" s="271"/>
      <c r="S24" s="273"/>
      <c r="T24" s="274"/>
      <c r="U24" s="267"/>
      <c r="V24" s="268"/>
      <c r="W24" s="269"/>
      <c r="X24" s="61"/>
      <c r="Y24" s="61"/>
      <c r="Z24" s="61"/>
      <c r="AA24" s="277"/>
      <c r="AB24" s="277"/>
      <c r="AD24" s="76"/>
    </row>
    <row r="25" spans="2:37" ht="18.95" customHeight="1">
      <c r="B25" s="281"/>
      <c r="C25" s="281"/>
      <c r="D25" s="283" t="s">
        <v>81</v>
      </c>
      <c r="E25" s="284"/>
      <c r="F25" s="285">
        <v>400</v>
      </c>
      <c r="G25" s="286"/>
      <c r="H25" s="281"/>
      <c r="I25" s="270"/>
      <c r="J25" s="271"/>
      <c r="K25" s="270"/>
      <c r="L25" s="271"/>
      <c r="M25" s="270"/>
      <c r="N25" s="272"/>
      <c r="O25" s="272"/>
      <c r="P25" s="271"/>
      <c r="Q25" s="270"/>
      <c r="R25" s="271"/>
      <c r="S25" s="273"/>
      <c r="T25" s="274"/>
      <c r="U25" s="267"/>
      <c r="V25" s="268"/>
      <c r="W25" s="269"/>
      <c r="X25" s="61"/>
      <c r="Y25" s="61"/>
      <c r="Z25" s="61"/>
      <c r="AA25" s="277"/>
      <c r="AB25" s="277"/>
      <c r="AD25" s="76"/>
    </row>
    <row r="26" spans="2:37" ht="18.95" customHeight="1">
      <c r="B26" s="281"/>
      <c r="C26" s="281"/>
      <c r="D26" s="267" t="s">
        <v>80</v>
      </c>
      <c r="E26" s="268"/>
      <c r="F26" s="285" t="s">
        <v>578</v>
      </c>
      <c r="G26" s="286"/>
      <c r="H26" s="281"/>
      <c r="I26" s="270"/>
      <c r="J26" s="271"/>
      <c r="K26" s="270"/>
      <c r="L26" s="271"/>
      <c r="M26" s="270"/>
      <c r="N26" s="272"/>
      <c r="O26" s="272"/>
      <c r="P26" s="271"/>
      <c r="Q26" s="270"/>
      <c r="R26" s="271"/>
      <c r="S26" s="275"/>
      <c r="T26" s="276"/>
      <c r="U26" s="267"/>
      <c r="V26" s="268"/>
      <c r="W26" s="269"/>
      <c r="X26" s="61"/>
      <c r="Y26" s="61"/>
      <c r="Z26" s="61"/>
      <c r="AA26" s="277"/>
      <c r="AB26" s="277"/>
      <c r="AD26" s="76"/>
    </row>
    <row r="27" spans="2:37" ht="18.95" customHeight="1">
      <c r="B27" s="72"/>
      <c r="C27" s="282"/>
      <c r="D27" s="283" t="s">
        <v>79</v>
      </c>
      <c r="E27" s="284"/>
      <c r="F27" s="285" t="s">
        <v>578</v>
      </c>
      <c r="G27" s="286"/>
      <c r="H27" s="282"/>
      <c r="I27" s="270"/>
      <c r="J27" s="271"/>
      <c r="K27" s="270"/>
      <c r="L27" s="271"/>
      <c r="M27" s="270"/>
      <c r="N27" s="272"/>
      <c r="O27" s="272"/>
      <c r="P27" s="271"/>
      <c r="Q27" s="270"/>
      <c r="R27" s="271"/>
      <c r="S27" s="273" t="s">
        <v>78</v>
      </c>
      <c r="T27" s="274"/>
      <c r="U27" s="267" t="s">
        <v>77</v>
      </c>
      <c r="V27" s="268"/>
      <c r="W27" s="269"/>
      <c r="X27" s="61" t="s">
        <v>578</v>
      </c>
      <c r="Y27" s="61" t="s">
        <v>578</v>
      </c>
      <c r="Z27" s="61" t="s">
        <v>578</v>
      </c>
      <c r="AA27" s="277" t="s">
        <v>578</v>
      </c>
      <c r="AB27" s="277"/>
      <c r="AD27" s="76"/>
    </row>
    <row r="28" spans="2:37" ht="18.95" customHeight="1">
      <c r="B28" s="70" t="s">
        <v>76</v>
      </c>
      <c r="C28" s="73"/>
      <c r="D28" s="71"/>
      <c r="E28" s="270" t="s">
        <v>507</v>
      </c>
      <c r="F28" s="272"/>
      <c r="G28" s="272"/>
      <c r="H28" s="272"/>
      <c r="I28" s="272"/>
      <c r="J28" s="272"/>
      <c r="K28" s="278"/>
      <c r="L28" s="279"/>
      <c r="M28" s="279"/>
      <c r="N28" s="279"/>
      <c r="O28" s="279"/>
      <c r="P28" s="279"/>
      <c r="Q28" s="279"/>
      <c r="R28" s="280"/>
      <c r="S28" s="275"/>
      <c r="T28" s="276"/>
      <c r="U28" s="267" t="s">
        <v>75</v>
      </c>
      <c r="V28" s="268"/>
      <c r="W28" s="269"/>
      <c r="X28" s="61" t="s">
        <v>578</v>
      </c>
      <c r="Y28" s="61" t="s">
        <v>578</v>
      </c>
      <c r="Z28" s="61" t="s">
        <v>578</v>
      </c>
      <c r="AA28" s="277" t="s">
        <v>578</v>
      </c>
      <c r="AB28" s="277"/>
      <c r="AD28" s="76"/>
    </row>
    <row r="29" spans="2:37" ht="15" customHeight="1">
      <c r="B29" s="3"/>
      <c r="C29" s="3" t="s">
        <v>551</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c r="J31" s="3"/>
      <c r="W31" s="25"/>
      <c r="X31" s="25"/>
      <c r="Y31" s="25"/>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10">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E10:G10" xr:uid="{00000000-0002-0000-0200-000002000000}">
      <formula1>トンネル分類</formula1>
    </dataValidation>
    <dataValidation type="list" allowBlank="1" showInputMessage="1" showErrorMessage="1" sqref="E8" xr:uid="{00000000-0002-0000-0200-000003000000}">
      <formula1>区分</formula1>
    </dataValidation>
    <dataValidation type="list" allowBlank="1" showInputMessage="1" showErrorMessage="1" sqref="E9:G9" xr:uid="{00000000-0002-0000-0200-000004000000}">
      <formula1>一般有料区分</formula1>
    </dataValidation>
    <dataValidation type="list" allowBlank="1" showInputMessage="1" showErrorMessage="1" sqref="E7" xr:uid="{00000000-0002-0000-0200-000005000000}">
      <formula1>コード</formula1>
    </dataValidation>
    <dataValidation type="list" allowBlank="1" showInputMessage="1" showErrorMessage="1" sqref="K10:L11" xr:uid="{00000000-0002-0000-0200-000006000000}">
      <formula1>内装</formula1>
    </dataValidation>
    <dataValidation type="list" allowBlank="1" showInputMessage="1" showErrorMessage="1" sqref="Q7:R7" xr:uid="{00000000-0002-0000-0200-000007000000}">
      <formula1>舗装種別</formula1>
    </dataValidation>
    <dataValidation type="custom" allowBlank="1" showInputMessage="1" showErrorMessage="1" sqref="Q9:R9" xr:uid="{00000000-0002-0000-0200-000008000000}">
      <formula1>ROUND(Q9,5)-ROUNDDOWN(Q9,1)=0</formula1>
    </dataValidation>
    <dataValidation type="list" allowBlank="1" showInputMessage="1" showErrorMessage="1" sqref="Q11:R11" xr:uid="{00000000-0002-0000-0200-000009000000}">
      <formula1>排水種別</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A000000}">
          <x14:formula1>
            <xm:f>'(参考)リスト'!$C$6:$C$10</xm:f>
          </x14:formula1>
          <xm:sqref>E28:J28</xm:sqref>
        </x14:dataValidation>
        <x14:dataValidation type="list" allowBlank="1" showInputMessage="1" showErrorMessage="1" xr:uid="{00000000-0002-0000-0200-00000B000000}">
          <x14:formula1>
            <xm:f>'(参考)リスト'!$D$6:$D$7</xm:f>
          </x14:formula1>
          <xm:sqref>Z3:AB3</xm:sqref>
        </x14:dataValidation>
        <x14:dataValidation type="list" allowBlank="1" showInputMessage="1" showErrorMessage="1" xr:uid="{00000000-0002-0000-0200-00000C000000}">
          <x14:formula1>
            <xm:f>'(参考)リスト'!$E$6:$E$7</xm:f>
          </x14:formula1>
          <xm:sqref>Z4:AB4</xm:sqref>
        </x14:dataValidation>
        <x14:dataValidation type="list" allowBlank="1" showInputMessage="1" showErrorMessage="1" xr:uid="{00000000-0002-0000-0200-00000D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94"/>
  <sheetViews>
    <sheetView showGridLines="0" view="pageBreakPreview" zoomScaleNormal="100" zoomScaleSheetLayoutView="100" workbookViewId="0">
      <selection activeCell="Z18" sqref="Z18"/>
    </sheetView>
  </sheetViews>
  <sheetFormatPr defaultColWidth="9" defaultRowHeight="12"/>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row r="3" spans="2:40" ht="24.95" customHeight="1">
      <c r="B3" s="394" t="s">
        <v>324</v>
      </c>
      <c r="C3" s="394"/>
      <c r="D3" s="394"/>
      <c r="E3" s="394"/>
      <c r="F3" s="394"/>
      <c r="G3" s="394"/>
      <c r="H3" s="394"/>
      <c r="I3" s="394"/>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394"/>
      <c r="AI3" s="394"/>
      <c r="AJ3" s="394"/>
      <c r="AK3" s="394"/>
      <c r="AL3" s="394"/>
      <c r="AM3" s="394"/>
      <c r="AN3" s="394"/>
    </row>
    <row r="4" spans="2:40" ht="20.100000000000001" customHeight="1">
      <c r="B4" s="395" t="s">
        <v>191</v>
      </c>
      <c r="C4" s="395"/>
      <c r="D4" s="395"/>
      <c r="E4" s="396" t="str">
        <f>'様式A-1'!D3</f>
        <v>ナカヤマトンネル</v>
      </c>
      <c r="F4" s="397"/>
      <c r="G4" s="397"/>
      <c r="H4" s="397"/>
      <c r="I4" s="398"/>
      <c r="J4" s="399" t="s">
        <v>190</v>
      </c>
      <c r="K4" s="399"/>
      <c r="L4" s="399"/>
      <c r="M4" s="400" t="str">
        <f>'様式A-1'!J3</f>
        <v>一般国道490号　小郡萩道路</v>
      </c>
      <c r="N4" s="401"/>
      <c r="O4" s="401"/>
      <c r="P4" s="401"/>
      <c r="Q4" s="401"/>
      <c r="R4" s="402"/>
      <c r="S4" s="408" t="s">
        <v>162</v>
      </c>
      <c r="T4" s="408"/>
      <c r="U4" s="408"/>
      <c r="V4" s="408"/>
      <c r="W4" s="408"/>
      <c r="X4" s="408"/>
      <c r="Y4" s="466" t="str">
        <f>'様式A-1'!K5</f>
        <v>基礎地盤コンサルタンツ株式会社
安田　啓吾</v>
      </c>
      <c r="Z4" s="467"/>
      <c r="AA4" s="467"/>
      <c r="AB4" s="467"/>
      <c r="AC4" s="467"/>
      <c r="AD4" s="468"/>
      <c r="AE4" s="393" t="s">
        <v>161</v>
      </c>
      <c r="AF4" s="393"/>
      <c r="AG4" s="393"/>
      <c r="AH4" s="393"/>
      <c r="AI4" s="465">
        <f>'様式A-1'!R5</f>
        <v>45181</v>
      </c>
      <c r="AJ4" s="465"/>
      <c r="AK4" s="465"/>
      <c r="AL4" s="465"/>
      <c r="AM4" s="465"/>
      <c r="AN4" s="465"/>
    </row>
    <row r="5" spans="2:40" ht="20.100000000000001" customHeight="1">
      <c r="B5" s="403" t="s">
        <v>0</v>
      </c>
      <c r="C5" s="403"/>
      <c r="D5" s="403"/>
      <c r="E5" s="404" t="str">
        <f>'様式A-1'!D4</f>
        <v>中山トンネル</v>
      </c>
      <c r="F5" s="405"/>
      <c r="G5" s="405"/>
      <c r="H5" s="405"/>
      <c r="I5" s="406"/>
      <c r="J5" s="407" t="s">
        <v>1</v>
      </c>
      <c r="K5" s="407"/>
      <c r="L5" s="407"/>
      <c r="M5" s="400" t="str">
        <f>'様式A-1'!R3</f>
        <v>山口県宇部土木建築事務所
美祢支所</v>
      </c>
      <c r="N5" s="401"/>
      <c r="O5" s="401"/>
      <c r="P5" s="401"/>
      <c r="Q5" s="401"/>
      <c r="R5" s="402"/>
      <c r="S5" s="408"/>
      <c r="T5" s="408"/>
      <c r="U5" s="408"/>
      <c r="V5" s="408"/>
      <c r="W5" s="408"/>
      <c r="X5" s="408"/>
      <c r="Y5" s="469"/>
      <c r="Z5" s="470"/>
      <c r="AA5" s="470"/>
      <c r="AB5" s="470"/>
      <c r="AC5" s="470"/>
      <c r="AD5" s="471"/>
      <c r="AE5" s="393"/>
      <c r="AF5" s="393"/>
      <c r="AG5" s="393"/>
      <c r="AH5" s="393"/>
      <c r="AI5" s="465"/>
      <c r="AJ5" s="465"/>
      <c r="AK5" s="465"/>
      <c r="AL5" s="465"/>
      <c r="AM5" s="465"/>
      <c r="AN5" s="465"/>
    </row>
    <row r="6" spans="2:40" ht="13.5" customHeight="1">
      <c r="B6" s="409" t="s">
        <v>189</v>
      </c>
      <c r="C6" s="409" t="s">
        <v>188</v>
      </c>
      <c r="D6" s="426" t="s">
        <v>187</v>
      </c>
      <c r="E6" s="427"/>
      <c r="F6" s="430" t="s">
        <v>186</v>
      </c>
      <c r="G6" s="431"/>
      <c r="H6" s="431"/>
      <c r="I6" s="431"/>
      <c r="J6" s="432"/>
      <c r="K6" s="436" t="s">
        <v>185</v>
      </c>
      <c r="L6" s="437"/>
      <c r="M6" s="437"/>
      <c r="N6" s="438"/>
      <c r="O6" s="455" t="s">
        <v>184</v>
      </c>
      <c r="P6" s="456"/>
      <c r="Q6" s="456"/>
      <c r="R6" s="456"/>
      <c r="S6" s="452"/>
      <c r="T6" s="452"/>
      <c r="U6" s="452"/>
      <c r="V6" s="452"/>
      <c r="W6" s="452"/>
      <c r="X6" s="452"/>
      <c r="Y6" s="452"/>
      <c r="Z6" s="452"/>
      <c r="AA6" s="452"/>
      <c r="AB6" s="452"/>
      <c r="AC6" s="452"/>
      <c r="AD6" s="453"/>
      <c r="AE6" s="442" t="s">
        <v>183</v>
      </c>
      <c r="AF6" s="443"/>
      <c r="AG6" s="443"/>
      <c r="AH6" s="443"/>
      <c r="AI6" s="443"/>
      <c r="AJ6" s="444"/>
      <c r="AK6" s="452" t="s">
        <v>182</v>
      </c>
      <c r="AL6" s="452"/>
      <c r="AM6" s="452"/>
      <c r="AN6" s="453"/>
    </row>
    <row r="7" spans="2:40" ht="13.5" customHeight="1">
      <c r="B7" s="409"/>
      <c r="C7" s="410"/>
      <c r="D7" s="428"/>
      <c r="E7" s="429"/>
      <c r="F7" s="433"/>
      <c r="G7" s="434"/>
      <c r="H7" s="434"/>
      <c r="I7" s="434"/>
      <c r="J7" s="435"/>
      <c r="K7" s="439"/>
      <c r="L7" s="440"/>
      <c r="M7" s="440"/>
      <c r="N7" s="441"/>
      <c r="O7" s="393" t="str">
        <f>'様式A-1'!T8</f>
        <v>通報設備</v>
      </c>
      <c r="P7" s="393"/>
      <c r="Q7" s="393"/>
      <c r="R7" s="170" t="str">
        <f>'様式A-1'!T11</f>
        <v>警報設備</v>
      </c>
      <c r="S7" s="393" t="str">
        <f>'様式A-1'!T12</f>
        <v>消火設備</v>
      </c>
      <c r="T7" s="393"/>
      <c r="U7" s="393" t="str">
        <f>'様式A-1'!T14</f>
        <v>避難誘導設備</v>
      </c>
      <c r="V7" s="393"/>
      <c r="W7" s="393"/>
      <c r="X7" s="393"/>
      <c r="Y7" s="462" t="str">
        <f>'様式A-1'!T19</f>
        <v>その他の設備</v>
      </c>
      <c r="Z7" s="463"/>
      <c r="AA7" s="463"/>
      <c r="AB7" s="464"/>
      <c r="AC7" s="412" t="s">
        <v>170</v>
      </c>
      <c r="AD7" s="457"/>
      <c r="AE7" s="445"/>
      <c r="AF7" s="446"/>
      <c r="AG7" s="446"/>
      <c r="AH7" s="446"/>
      <c r="AI7" s="446"/>
      <c r="AJ7" s="447"/>
      <c r="AK7" s="452"/>
      <c r="AL7" s="452"/>
      <c r="AM7" s="452"/>
      <c r="AN7" s="453"/>
    </row>
    <row r="8" spans="2:40" ht="13.5" customHeight="1">
      <c r="B8" s="407"/>
      <c r="C8" s="411"/>
      <c r="D8" s="37" t="s">
        <v>181</v>
      </c>
      <c r="E8" s="36" t="s">
        <v>180</v>
      </c>
      <c r="F8" s="407" t="s">
        <v>179</v>
      </c>
      <c r="G8" s="407"/>
      <c r="H8" s="407"/>
      <c r="I8" s="448" t="s">
        <v>178</v>
      </c>
      <c r="J8" s="448" t="s">
        <v>177</v>
      </c>
      <c r="K8" s="448" t="s">
        <v>176</v>
      </c>
      <c r="L8" s="450" t="s">
        <v>175</v>
      </c>
      <c r="M8" s="412" t="s">
        <v>170</v>
      </c>
      <c r="N8" s="413"/>
      <c r="O8" s="424" t="str">
        <f>'様式A-1'!U8</f>
        <v>通話型通報設備</v>
      </c>
      <c r="P8" s="424" t="str">
        <f>'様式A-1'!U9</f>
        <v>操作型通報設備</v>
      </c>
      <c r="Q8" s="424" t="str">
        <f>'様式A-1'!U10</f>
        <v>自動通報設備</v>
      </c>
      <c r="R8" s="424" t="str">
        <f>'様式A-1'!U11</f>
        <v>非常警報設備</v>
      </c>
      <c r="S8" s="422" t="str">
        <f>'様式A-1'!U12</f>
        <v>消 火 器</v>
      </c>
      <c r="T8" s="422" t="str">
        <f>'様式A-1'!U13</f>
        <v>消火栓設備</v>
      </c>
      <c r="U8" s="422" t="str">
        <f>'様式A-1'!U14</f>
        <v>誘導表示設備</v>
      </c>
      <c r="V8" s="424" t="str">
        <f>'様式A-1'!U15</f>
        <v>避難情報提供設備</v>
      </c>
      <c r="W8" s="422" t="str">
        <f>'様式A-1'!U17</f>
        <v>避難通路</v>
      </c>
      <c r="X8" s="422" t="str">
        <f>'様式A-1'!U18</f>
        <v>排煙設備</v>
      </c>
      <c r="Y8" s="424" t="str">
        <f>'様式A-1'!U19</f>
        <v>給水栓設備</v>
      </c>
      <c r="Z8" s="424" t="str">
        <f>'様式A-1'!U20</f>
        <v>無線通信補助設備</v>
      </c>
      <c r="AA8" s="424" t="str">
        <f>'様式A-1'!U21</f>
        <v>水噴霧設備</v>
      </c>
      <c r="AB8" s="422" t="str">
        <f>'様式A-1'!U22</f>
        <v>監視設備</v>
      </c>
      <c r="AC8" s="458"/>
      <c r="AD8" s="459"/>
      <c r="AE8" s="416" t="s">
        <v>174</v>
      </c>
      <c r="AF8" s="418" t="s">
        <v>173</v>
      </c>
      <c r="AG8" s="418" t="s">
        <v>172</v>
      </c>
      <c r="AH8" s="420" t="s">
        <v>171</v>
      </c>
      <c r="AI8" s="412" t="s">
        <v>170</v>
      </c>
      <c r="AJ8" s="457"/>
      <c r="AK8" s="452"/>
      <c r="AL8" s="452"/>
      <c r="AM8" s="452"/>
      <c r="AN8" s="453"/>
    </row>
    <row r="9" spans="2:40">
      <c r="B9" s="407"/>
      <c r="C9" s="57" t="s">
        <v>169</v>
      </c>
      <c r="D9" s="35" t="s">
        <v>168</v>
      </c>
      <c r="E9" s="35" t="s">
        <v>167</v>
      </c>
      <c r="F9" s="407"/>
      <c r="G9" s="407"/>
      <c r="H9" s="407"/>
      <c r="I9" s="449"/>
      <c r="J9" s="449"/>
      <c r="K9" s="449"/>
      <c r="L9" s="451"/>
      <c r="M9" s="414"/>
      <c r="N9" s="415"/>
      <c r="O9" s="425"/>
      <c r="P9" s="425"/>
      <c r="Q9" s="425"/>
      <c r="R9" s="425"/>
      <c r="S9" s="423"/>
      <c r="T9" s="423"/>
      <c r="U9" s="423"/>
      <c r="V9" s="425"/>
      <c r="W9" s="423"/>
      <c r="X9" s="423"/>
      <c r="Y9" s="425"/>
      <c r="Z9" s="425"/>
      <c r="AA9" s="425"/>
      <c r="AB9" s="423"/>
      <c r="AC9" s="460"/>
      <c r="AD9" s="461"/>
      <c r="AE9" s="417"/>
      <c r="AF9" s="419"/>
      <c r="AG9" s="419"/>
      <c r="AH9" s="421"/>
      <c r="AI9" s="460"/>
      <c r="AJ9" s="461"/>
      <c r="AK9" s="454"/>
      <c r="AL9" s="454"/>
      <c r="AM9" s="454"/>
      <c r="AN9" s="415"/>
    </row>
    <row r="10" spans="2:40" ht="13.5" customHeight="1">
      <c r="B10" s="227" t="s">
        <v>630</v>
      </c>
      <c r="C10" s="225">
        <v>0.15</v>
      </c>
      <c r="D10" s="33"/>
      <c r="E10" s="33">
        <f t="shared" ref="E10:E58" si="0">C10+D10</f>
        <v>0.15</v>
      </c>
      <c r="F10" s="392" t="s">
        <v>594</v>
      </c>
      <c r="G10" s="386"/>
      <c r="H10" s="386"/>
      <c r="I10" s="32"/>
      <c r="J10" s="32"/>
      <c r="K10" s="32"/>
      <c r="L10" s="31"/>
      <c r="M10" s="387"/>
      <c r="N10" s="388"/>
      <c r="O10" s="32"/>
      <c r="P10" s="31"/>
      <c r="Q10" s="31"/>
      <c r="R10" s="31"/>
      <c r="S10" s="31"/>
      <c r="T10" s="34"/>
      <c r="U10" s="34"/>
      <c r="V10" s="34"/>
      <c r="W10" s="34"/>
      <c r="X10" s="34"/>
      <c r="Y10" s="34"/>
      <c r="Z10" s="34"/>
      <c r="AA10" s="173"/>
      <c r="AB10" s="174"/>
      <c r="AC10" s="387"/>
      <c r="AD10" s="389"/>
      <c r="AE10" s="34"/>
      <c r="AF10" s="34"/>
      <c r="AG10" s="173"/>
      <c r="AH10" s="174"/>
      <c r="AI10" s="169"/>
      <c r="AJ10" s="171"/>
      <c r="AK10" s="172"/>
      <c r="AL10" s="172"/>
      <c r="AM10" s="172"/>
      <c r="AN10" s="171"/>
    </row>
    <row r="11" spans="2:40" ht="13.5" customHeight="1">
      <c r="B11" s="226" t="s">
        <v>595</v>
      </c>
      <c r="C11" s="225">
        <v>9.35</v>
      </c>
      <c r="D11" s="33">
        <f t="shared" ref="D11:D59" si="1">E10</f>
        <v>0.15</v>
      </c>
      <c r="E11" s="33">
        <f t="shared" si="0"/>
        <v>9.5</v>
      </c>
      <c r="F11" s="385"/>
      <c r="G11" s="386"/>
      <c r="H11" s="386"/>
      <c r="I11" s="32"/>
      <c r="J11" s="32"/>
      <c r="K11" s="32" t="s">
        <v>645</v>
      </c>
      <c r="L11" s="31" t="s">
        <v>645</v>
      </c>
      <c r="M11" s="387"/>
      <c r="N11" s="388"/>
      <c r="O11" s="32"/>
      <c r="P11" s="31"/>
      <c r="Q11" s="31"/>
      <c r="R11" s="31"/>
      <c r="S11" s="31"/>
      <c r="T11" s="34"/>
      <c r="U11" s="34"/>
      <c r="V11" s="34"/>
      <c r="W11" s="34"/>
      <c r="X11" s="34"/>
      <c r="Y11" s="34"/>
      <c r="Z11" s="34"/>
      <c r="AA11" s="173"/>
      <c r="AB11" s="174"/>
      <c r="AC11" s="387"/>
      <c r="AD11" s="389"/>
      <c r="AE11" s="34"/>
      <c r="AF11" s="34"/>
      <c r="AG11" s="173"/>
      <c r="AH11" s="174"/>
      <c r="AI11" s="169"/>
      <c r="AJ11" s="171"/>
      <c r="AK11" s="172"/>
      <c r="AL11" s="172"/>
      <c r="AM11" s="172"/>
      <c r="AN11" s="171"/>
    </row>
    <row r="12" spans="2:40" ht="13.5" customHeight="1">
      <c r="B12" s="226" t="s">
        <v>596</v>
      </c>
      <c r="C12" s="33">
        <v>10.5</v>
      </c>
      <c r="D12" s="33">
        <f t="shared" si="1"/>
        <v>9.5</v>
      </c>
      <c r="E12" s="33">
        <f t="shared" si="0"/>
        <v>20</v>
      </c>
      <c r="F12" s="385"/>
      <c r="G12" s="386"/>
      <c r="H12" s="386"/>
      <c r="I12" s="32"/>
      <c r="J12" s="32"/>
      <c r="K12" s="32" t="s">
        <v>645</v>
      </c>
      <c r="L12" s="31" t="s">
        <v>645</v>
      </c>
      <c r="M12" s="387"/>
      <c r="N12" s="388"/>
      <c r="O12" s="32"/>
      <c r="P12" s="31"/>
      <c r="Q12" s="31"/>
      <c r="R12" s="31"/>
      <c r="S12" s="31"/>
      <c r="T12" s="34"/>
      <c r="U12" s="34"/>
      <c r="V12" s="34"/>
      <c r="W12" s="34"/>
      <c r="X12" s="34"/>
      <c r="Y12" s="34"/>
      <c r="Z12" s="34"/>
      <c r="AA12" s="173"/>
      <c r="AB12" s="174"/>
      <c r="AC12" s="387"/>
      <c r="AD12" s="389"/>
      <c r="AE12" s="34"/>
      <c r="AF12" s="34"/>
      <c r="AG12" s="173"/>
      <c r="AH12" s="174"/>
      <c r="AI12" s="169"/>
      <c r="AJ12" s="171"/>
      <c r="AK12" s="172"/>
      <c r="AL12" s="172"/>
      <c r="AM12" s="172"/>
      <c r="AN12" s="171"/>
    </row>
    <row r="13" spans="2:40" ht="13.5" customHeight="1">
      <c r="B13" s="226" t="s">
        <v>597</v>
      </c>
      <c r="C13" s="33">
        <v>10.5</v>
      </c>
      <c r="D13" s="33">
        <f t="shared" si="1"/>
        <v>20</v>
      </c>
      <c r="E13" s="33">
        <f t="shared" si="0"/>
        <v>30.5</v>
      </c>
      <c r="F13" s="385"/>
      <c r="G13" s="386"/>
      <c r="H13" s="386"/>
      <c r="I13" s="32"/>
      <c r="J13" s="32"/>
      <c r="K13" s="32"/>
      <c r="L13" s="31" t="s">
        <v>645</v>
      </c>
      <c r="M13" s="387"/>
      <c r="N13" s="388"/>
      <c r="O13" s="32"/>
      <c r="P13" s="31"/>
      <c r="Q13" s="31"/>
      <c r="R13" s="31"/>
      <c r="S13" s="31"/>
      <c r="T13" s="34"/>
      <c r="U13" s="34"/>
      <c r="V13" s="34"/>
      <c r="W13" s="34"/>
      <c r="X13" s="34"/>
      <c r="Y13" s="34"/>
      <c r="Z13" s="34"/>
      <c r="AA13" s="173"/>
      <c r="AB13" s="174"/>
      <c r="AC13" s="387"/>
      <c r="AD13" s="389"/>
      <c r="AE13" s="34"/>
      <c r="AF13" s="34"/>
      <c r="AG13" s="173"/>
      <c r="AH13" s="174"/>
      <c r="AI13" s="169"/>
      <c r="AJ13" s="171"/>
      <c r="AK13" s="172"/>
      <c r="AL13" s="172"/>
      <c r="AM13" s="172"/>
      <c r="AN13" s="171"/>
    </row>
    <row r="14" spans="2:40" ht="13.5" customHeight="1">
      <c r="B14" s="226" t="s">
        <v>598</v>
      </c>
      <c r="C14" s="33">
        <v>10.5</v>
      </c>
      <c r="D14" s="33">
        <f t="shared" si="1"/>
        <v>30.5</v>
      </c>
      <c r="E14" s="33">
        <f t="shared" si="0"/>
        <v>41</v>
      </c>
      <c r="F14" s="385"/>
      <c r="G14" s="386"/>
      <c r="H14" s="386"/>
      <c r="I14" s="32"/>
      <c r="J14" s="32"/>
      <c r="K14" s="32" t="s">
        <v>645</v>
      </c>
      <c r="L14" s="31" t="s">
        <v>645</v>
      </c>
      <c r="M14" s="387"/>
      <c r="N14" s="388"/>
      <c r="O14" s="32"/>
      <c r="P14" s="31"/>
      <c r="Q14" s="31"/>
      <c r="R14" s="31"/>
      <c r="S14" s="31"/>
      <c r="T14" s="34"/>
      <c r="U14" s="34"/>
      <c r="V14" s="34"/>
      <c r="W14" s="34"/>
      <c r="X14" s="34"/>
      <c r="Y14" s="34"/>
      <c r="Z14" s="34"/>
      <c r="AA14" s="173"/>
      <c r="AB14" s="174"/>
      <c r="AC14" s="387"/>
      <c r="AD14" s="389"/>
      <c r="AE14" s="34"/>
      <c r="AF14" s="34"/>
      <c r="AG14" s="173"/>
      <c r="AH14" s="174"/>
      <c r="AI14" s="169"/>
      <c r="AJ14" s="171"/>
      <c r="AK14" s="172"/>
      <c r="AL14" s="172"/>
      <c r="AM14" s="172"/>
      <c r="AN14" s="171"/>
    </row>
    <row r="15" spans="2:40" ht="13.5" customHeight="1">
      <c r="B15" s="226" t="s">
        <v>599</v>
      </c>
      <c r="C15" s="33">
        <v>10.5</v>
      </c>
      <c r="D15" s="33">
        <f t="shared" si="1"/>
        <v>41</v>
      </c>
      <c r="E15" s="33">
        <f t="shared" si="0"/>
        <v>51.5</v>
      </c>
      <c r="F15" s="385"/>
      <c r="G15" s="386"/>
      <c r="H15" s="386"/>
      <c r="I15" s="32"/>
      <c r="J15" s="32"/>
      <c r="K15" s="32" t="s">
        <v>645</v>
      </c>
      <c r="L15" s="31" t="s">
        <v>645</v>
      </c>
      <c r="M15" s="387"/>
      <c r="N15" s="388"/>
      <c r="O15" s="32" t="s">
        <v>646</v>
      </c>
      <c r="P15" s="31" t="s">
        <v>646</v>
      </c>
      <c r="Q15" s="31"/>
      <c r="R15" s="31"/>
      <c r="S15" s="31" t="s">
        <v>646</v>
      </c>
      <c r="T15" s="34"/>
      <c r="U15" s="34"/>
      <c r="V15" s="34"/>
      <c r="W15" s="34"/>
      <c r="X15" s="34"/>
      <c r="Y15" s="34"/>
      <c r="Z15" s="34"/>
      <c r="AA15" s="173"/>
      <c r="AB15" s="174"/>
      <c r="AC15" s="387"/>
      <c r="AD15" s="389"/>
      <c r="AE15" s="34"/>
      <c r="AF15" s="34"/>
      <c r="AG15" s="173"/>
      <c r="AH15" s="174"/>
      <c r="AI15" s="169"/>
      <c r="AJ15" s="171"/>
      <c r="AK15" s="172"/>
      <c r="AL15" s="172"/>
      <c r="AM15" s="172"/>
      <c r="AN15" s="171"/>
    </row>
    <row r="16" spans="2:40" ht="13.5" customHeight="1">
      <c r="B16" s="226" t="s">
        <v>600</v>
      </c>
      <c r="C16" s="33">
        <v>10.5</v>
      </c>
      <c r="D16" s="33">
        <f t="shared" si="1"/>
        <v>51.5</v>
      </c>
      <c r="E16" s="33">
        <f t="shared" si="0"/>
        <v>62</v>
      </c>
      <c r="F16" s="385"/>
      <c r="G16" s="386"/>
      <c r="H16" s="386"/>
      <c r="I16" s="32"/>
      <c r="J16" s="32"/>
      <c r="K16" s="32" t="s">
        <v>645</v>
      </c>
      <c r="L16" s="31" t="s">
        <v>645</v>
      </c>
      <c r="M16" s="387"/>
      <c r="N16" s="388"/>
      <c r="O16" s="32"/>
      <c r="P16" s="31"/>
      <c r="Q16" s="31"/>
      <c r="R16" s="31"/>
      <c r="S16" s="31"/>
      <c r="T16" s="34"/>
      <c r="U16" s="34"/>
      <c r="V16" s="34"/>
      <c r="W16" s="34"/>
      <c r="X16" s="34"/>
      <c r="Y16" s="34"/>
      <c r="Z16" s="34"/>
      <c r="AA16" s="173"/>
      <c r="AB16" s="174"/>
      <c r="AC16" s="387"/>
      <c r="AD16" s="389"/>
      <c r="AE16" s="34"/>
      <c r="AF16" s="34"/>
      <c r="AG16" s="173"/>
      <c r="AH16" s="174"/>
      <c r="AI16" s="169"/>
      <c r="AJ16" s="171"/>
      <c r="AK16" s="172"/>
      <c r="AL16" s="172"/>
      <c r="AM16" s="172"/>
      <c r="AN16" s="171"/>
    </row>
    <row r="17" spans="2:40" ht="13.5" customHeight="1">
      <c r="B17" s="226" t="s">
        <v>601</v>
      </c>
      <c r="C17" s="33">
        <v>10.5</v>
      </c>
      <c r="D17" s="33">
        <f t="shared" si="1"/>
        <v>62</v>
      </c>
      <c r="E17" s="33">
        <f t="shared" si="0"/>
        <v>72.5</v>
      </c>
      <c r="F17" s="385"/>
      <c r="G17" s="386"/>
      <c r="H17" s="386"/>
      <c r="I17" s="32"/>
      <c r="J17" s="32"/>
      <c r="K17" s="32"/>
      <c r="L17" s="31" t="s">
        <v>645</v>
      </c>
      <c r="M17" s="387"/>
      <c r="N17" s="388"/>
      <c r="O17" s="32"/>
      <c r="P17" s="31"/>
      <c r="Q17" s="31"/>
      <c r="R17" s="31"/>
      <c r="S17" s="31"/>
      <c r="T17" s="34"/>
      <c r="U17" s="34"/>
      <c r="V17" s="34"/>
      <c r="W17" s="34"/>
      <c r="X17" s="34"/>
      <c r="Y17" s="34"/>
      <c r="Z17" s="34"/>
      <c r="AA17" s="173"/>
      <c r="AB17" s="174"/>
      <c r="AC17" s="387"/>
      <c r="AD17" s="389"/>
      <c r="AE17" s="34"/>
      <c r="AF17" s="34"/>
      <c r="AG17" s="173"/>
      <c r="AH17" s="174"/>
      <c r="AI17" s="169"/>
      <c r="AJ17" s="171"/>
      <c r="AK17" s="172"/>
      <c r="AL17" s="172"/>
      <c r="AM17" s="172"/>
      <c r="AN17" s="171"/>
    </row>
    <row r="18" spans="2:40" ht="13.5" customHeight="1">
      <c r="B18" s="226" t="s">
        <v>602</v>
      </c>
      <c r="C18" s="33">
        <v>10.5</v>
      </c>
      <c r="D18" s="33">
        <f t="shared" si="1"/>
        <v>72.5</v>
      </c>
      <c r="E18" s="33">
        <f t="shared" si="0"/>
        <v>83</v>
      </c>
      <c r="F18" s="385"/>
      <c r="G18" s="386"/>
      <c r="H18" s="386"/>
      <c r="I18" s="32"/>
      <c r="J18" s="32"/>
      <c r="K18" s="32" t="s">
        <v>645</v>
      </c>
      <c r="L18" s="31" t="s">
        <v>645</v>
      </c>
      <c r="M18" s="387"/>
      <c r="N18" s="388"/>
      <c r="O18" s="32"/>
      <c r="P18" s="31"/>
      <c r="Q18" s="31"/>
      <c r="R18" s="31"/>
      <c r="S18" s="31"/>
      <c r="T18" s="34"/>
      <c r="U18" s="34"/>
      <c r="V18" s="34"/>
      <c r="W18" s="34"/>
      <c r="X18" s="34"/>
      <c r="Y18" s="34"/>
      <c r="Z18" s="34"/>
      <c r="AA18" s="173"/>
      <c r="AB18" s="174"/>
      <c r="AC18" s="387"/>
      <c r="AD18" s="389"/>
      <c r="AE18" s="34"/>
      <c r="AF18" s="34"/>
      <c r="AG18" s="173"/>
      <c r="AH18" s="174"/>
      <c r="AI18" s="169"/>
      <c r="AJ18" s="171"/>
      <c r="AK18" s="172"/>
      <c r="AL18" s="172"/>
      <c r="AM18" s="172"/>
      <c r="AN18" s="171"/>
    </row>
    <row r="19" spans="2:40" ht="13.5" customHeight="1">
      <c r="B19" s="226" t="s">
        <v>603</v>
      </c>
      <c r="C19" s="33">
        <v>10.5</v>
      </c>
      <c r="D19" s="33">
        <f t="shared" si="1"/>
        <v>83</v>
      </c>
      <c r="E19" s="33">
        <f t="shared" si="0"/>
        <v>93.5</v>
      </c>
      <c r="F19" s="385"/>
      <c r="G19" s="386"/>
      <c r="H19" s="386"/>
      <c r="I19" s="32"/>
      <c r="J19" s="32"/>
      <c r="K19" s="32" t="s">
        <v>645</v>
      </c>
      <c r="L19" s="31" t="s">
        <v>645</v>
      </c>
      <c r="M19" s="387"/>
      <c r="N19" s="388"/>
      <c r="O19" s="32"/>
      <c r="P19" s="31"/>
      <c r="Q19" s="31"/>
      <c r="R19" s="31"/>
      <c r="S19" s="31"/>
      <c r="T19" s="34"/>
      <c r="U19" s="34"/>
      <c r="V19" s="34"/>
      <c r="W19" s="34"/>
      <c r="X19" s="34"/>
      <c r="Y19" s="34"/>
      <c r="Z19" s="34"/>
      <c r="AA19" s="173"/>
      <c r="AB19" s="174"/>
      <c r="AC19" s="387"/>
      <c r="AD19" s="389"/>
      <c r="AE19" s="34"/>
      <c r="AF19" s="34"/>
      <c r="AG19" s="173"/>
      <c r="AH19" s="174"/>
      <c r="AI19" s="169"/>
      <c r="AJ19" s="171"/>
      <c r="AK19" s="172"/>
      <c r="AL19" s="172"/>
      <c r="AM19" s="172"/>
      <c r="AN19" s="171"/>
    </row>
    <row r="20" spans="2:40" ht="13.5" customHeight="1">
      <c r="B20" s="226" t="s">
        <v>604</v>
      </c>
      <c r="C20" s="33">
        <v>10.5</v>
      </c>
      <c r="D20" s="33">
        <f t="shared" si="1"/>
        <v>93.5</v>
      </c>
      <c r="E20" s="33">
        <f t="shared" si="0"/>
        <v>104</v>
      </c>
      <c r="F20" s="385"/>
      <c r="G20" s="386"/>
      <c r="H20" s="386"/>
      <c r="I20" s="32"/>
      <c r="J20" s="32"/>
      <c r="K20" s="32" t="s">
        <v>645</v>
      </c>
      <c r="L20" s="31" t="s">
        <v>645</v>
      </c>
      <c r="M20" s="387"/>
      <c r="N20" s="388"/>
      <c r="O20" s="32"/>
      <c r="P20" s="31" t="s">
        <v>647</v>
      </c>
      <c r="Q20" s="31"/>
      <c r="R20" s="31"/>
      <c r="S20" s="31" t="s">
        <v>647</v>
      </c>
      <c r="T20" s="74"/>
      <c r="U20" s="228"/>
      <c r="V20" s="74"/>
      <c r="W20" s="34"/>
      <c r="X20" s="34"/>
      <c r="Y20" s="34"/>
      <c r="Z20" s="34"/>
      <c r="AA20" s="173"/>
      <c r="AB20" s="174"/>
      <c r="AC20" s="387"/>
      <c r="AD20" s="389"/>
      <c r="AE20" s="34"/>
      <c r="AF20" s="34"/>
      <c r="AG20" s="173"/>
      <c r="AH20" s="174"/>
      <c r="AI20" s="169"/>
      <c r="AJ20" s="171"/>
      <c r="AK20" s="172"/>
      <c r="AL20" s="172"/>
      <c r="AM20" s="172"/>
      <c r="AN20" s="171"/>
    </row>
    <row r="21" spans="2:40" ht="13.5" customHeight="1">
      <c r="B21" s="226" t="s">
        <v>605</v>
      </c>
      <c r="C21" s="33">
        <v>10.5</v>
      </c>
      <c r="D21" s="33">
        <f t="shared" si="1"/>
        <v>104</v>
      </c>
      <c r="E21" s="33">
        <f t="shared" si="0"/>
        <v>114.5</v>
      </c>
      <c r="F21" s="385"/>
      <c r="G21" s="386"/>
      <c r="H21" s="386"/>
      <c r="I21" s="32"/>
      <c r="J21" s="32"/>
      <c r="K21" s="32"/>
      <c r="L21" s="31" t="s">
        <v>645</v>
      </c>
      <c r="M21" s="387"/>
      <c r="N21" s="388"/>
      <c r="O21" s="32"/>
      <c r="P21" s="31"/>
      <c r="Q21" s="31"/>
      <c r="R21" s="31"/>
      <c r="S21" s="31"/>
      <c r="T21" s="34"/>
      <c r="U21" s="34"/>
      <c r="V21" s="34"/>
      <c r="W21" s="34"/>
      <c r="X21" s="34"/>
      <c r="Y21" s="34"/>
      <c r="Z21" s="34"/>
      <c r="AA21" s="173"/>
      <c r="AB21" s="174"/>
      <c r="AC21" s="387"/>
      <c r="AD21" s="389"/>
      <c r="AE21" s="34"/>
      <c r="AF21" s="34"/>
      <c r="AG21" s="173"/>
      <c r="AH21" s="174"/>
      <c r="AI21" s="169"/>
      <c r="AJ21" s="171"/>
      <c r="AK21" s="172"/>
      <c r="AL21" s="172"/>
      <c r="AM21" s="172"/>
      <c r="AN21" s="171"/>
    </row>
    <row r="22" spans="2:40" ht="13.5" customHeight="1">
      <c r="B22" s="226" t="s">
        <v>606</v>
      </c>
      <c r="C22" s="33">
        <v>10.5</v>
      </c>
      <c r="D22" s="33">
        <f t="shared" si="1"/>
        <v>114.5</v>
      </c>
      <c r="E22" s="33">
        <f t="shared" si="0"/>
        <v>125</v>
      </c>
      <c r="F22" s="385"/>
      <c r="G22" s="386"/>
      <c r="H22" s="386"/>
      <c r="I22" s="32"/>
      <c r="J22" s="32"/>
      <c r="K22" s="32" t="s">
        <v>645</v>
      </c>
      <c r="L22" s="31" t="s">
        <v>645</v>
      </c>
      <c r="M22" s="387"/>
      <c r="N22" s="388"/>
      <c r="O22" s="32"/>
      <c r="P22" s="31"/>
      <c r="Q22" s="31"/>
      <c r="R22" s="31"/>
      <c r="S22" s="31"/>
      <c r="T22" s="34"/>
      <c r="U22" s="34"/>
      <c r="V22" s="34"/>
      <c r="W22" s="34"/>
      <c r="X22" s="34"/>
      <c r="Y22" s="34"/>
      <c r="Z22" s="34"/>
      <c r="AA22" s="173"/>
      <c r="AB22" s="174"/>
      <c r="AC22" s="387"/>
      <c r="AD22" s="389"/>
      <c r="AE22" s="34"/>
      <c r="AF22" s="34"/>
      <c r="AG22" s="173"/>
      <c r="AH22" s="174"/>
      <c r="AI22" s="169"/>
      <c r="AJ22" s="171"/>
      <c r="AK22" s="172"/>
      <c r="AL22" s="172"/>
      <c r="AM22" s="172"/>
      <c r="AN22" s="171"/>
    </row>
    <row r="23" spans="2:40" ht="13.5" customHeight="1">
      <c r="B23" s="226" t="s">
        <v>607</v>
      </c>
      <c r="C23" s="33">
        <v>10.5</v>
      </c>
      <c r="D23" s="33">
        <f t="shared" si="1"/>
        <v>125</v>
      </c>
      <c r="E23" s="33">
        <f t="shared" si="0"/>
        <v>135.5</v>
      </c>
      <c r="F23" s="385"/>
      <c r="G23" s="386"/>
      <c r="H23" s="386"/>
      <c r="I23" s="32"/>
      <c r="J23" s="32"/>
      <c r="K23" s="32" t="s">
        <v>645</v>
      </c>
      <c r="L23" s="31" t="s">
        <v>645</v>
      </c>
      <c r="M23" s="387"/>
      <c r="N23" s="388"/>
      <c r="O23" s="32"/>
      <c r="P23" s="31"/>
      <c r="Q23" s="31"/>
      <c r="R23" s="31"/>
      <c r="S23" s="31"/>
      <c r="T23" s="74"/>
      <c r="U23" s="228"/>
      <c r="V23" s="74"/>
      <c r="W23" s="74"/>
      <c r="X23" s="74"/>
      <c r="Y23" s="74"/>
      <c r="Z23" s="74"/>
      <c r="AA23" s="173"/>
      <c r="AB23" s="174"/>
      <c r="AC23" s="387"/>
      <c r="AD23" s="389"/>
      <c r="AE23" s="34"/>
      <c r="AF23" s="34"/>
      <c r="AG23" s="173"/>
      <c r="AH23" s="174"/>
      <c r="AI23" s="169"/>
      <c r="AJ23" s="171"/>
      <c r="AK23" s="172"/>
      <c r="AL23" s="172"/>
      <c r="AM23" s="172"/>
      <c r="AN23" s="171"/>
    </row>
    <row r="24" spans="2:40" ht="13.5" customHeight="1">
      <c r="B24" s="226" t="s">
        <v>608</v>
      </c>
      <c r="C24" s="33">
        <v>10.5</v>
      </c>
      <c r="D24" s="33">
        <f t="shared" si="1"/>
        <v>135.5</v>
      </c>
      <c r="E24" s="33">
        <f t="shared" si="0"/>
        <v>146</v>
      </c>
      <c r="F24" s="392"/>
      <c r="G24" s="386"/>
      <c r="H24" s="386"/>
      <c r="I24" s="32"/>
      <c r="J24" s="32"/>
      <c r="K24" s="32" t="s">
        <v>645</v>
      </c>
      <c r="L24" s="31" t="s">
        <v>645</v>
      </c>
      <c r="M24" s="387"/>
      <c r="N24" s="388"/>
      <c r="O24" s="32"/>
      <c r="P24" s="31"/>
      <c r="Q24" s="31"/>
      <c r="R24" s="31"/>
      <c r="S24" s="31"/>
      <c r="T24" s="34"/>
      <c r="U24" s="34"/>
      <c r="V24" s="34"/>
      <c r="W24" s="34"/>
      <c r="X24" s="34"/>
      <c r="Y24" s="34"/>
      <c r="Z24" s="34"/>
      <c r="AA24" s="173"/>
      <c r="AB24" s="174"/>
      <c r="AC24" s="387"/>
      <c r="AD24" s="389"/>
      <c r="AE24" s="34"/>
      <c r="AF24" s="34"/>
      <c r="AG24" s="173"/>
      <c r="AH24" s="174"/>
      <c r="AI24" s="169"/>
      <c r="AJ24" s="171"/>
      <c r="AK24" s="172"/>
      <c r="AL24" s="172"/>
      <c r="AM24" s="172"/>
      <c r="AN24" s="171"/>
    </row>
    <row r="25" spans="2:40" ht="13.5" customHeight="1">
      <c r="B25" s="226" t="s">
        <v>609</v>
      </c>
      <c r="C25" s="33">
        <v>10.5</v>
      </c>
      <c r="D25" s="33">
        <f t="shared" si="1"/>
        <v>146</v>
      </c>
      <c r="E25" s="33">
        <f t="shared" si="0"/>
        <v>156.5</v>
      </c>
      <c r="F25" s="392"/>
      <c r="G25" s="386"/>
      <c r="H25" s="386"/>
      <c r="I25" s="32"/>
      <c r="J25" s="32"/>
      <c r="K25" s="32"/>
      <c r="L25" s="31" t="s">
        <v>645</v>
      </c>
      <c r="M25" s="387"/>
      <c r="N25" s="388"/>
      <c r="O25" s="32"/>
      <c r="P25" s="31" t="s">
        <v>648</v>
      </c>
      <c r="Q25" s="31"/>
      <c r="R25" s="31"/>
      <c r="S25" s="31" t="s">
        <v>648</v>
      </c>
      <c r="T25" s="34"/>
      <c r="U25" s="228" t="s">
        <v>645</v>
      </c>
      <c r="V25" s="34"/>
      <c r="W25" s="34"/>
      <c r="X25" s="34"/>
      <c r="Y25" s="34"/>
      <c r="Z25" s="34"/>
      <c r="AA25" s="173"/>
      <c r="AB25" s="174"/>
      <c r="AC25" s="387"/>
      <c r="AD25" s="389"/>
      <c r="AE25" s="34"/>
      <c r="AF25" s="34"/>
      <c r="AG25" s="173"/>
      <c r="AH25" s="174"/>
      <c r="AI25" s="169"/>
      <c r="AJ25" s="171"/>
      <c r="AK25" s="172"/>
      <c r="AL25" s="172"/>
      <c r="AM25" s="172"/>
      <c r="AN25" s="171"/>
    </row>
    <row r="26" spans="2:40" ht="13.5" customHeight="1">
      <c r="B26" s="226" t="s">
        <v>610</v>
      </c>
      <c r="C26" s="33">
        <v>10.5</v>
      </c>
      <c r="D26" s="33">
        <f t="shared" si="1"/>
        <v>156.5</v>
      </c>
      <c r="E26" s="33">
        <f t="shared" si="0"/>
        <v>167</v>
      </c>
      <c r="F26" s="392"/>
      <c r="G26" s="386"/>
      <c r="H26" s="386"/>
      <c r="I26" s="32"/>
      <c r="J26" s="32"/>
      <c r="K26" s="32" t="s">
        <v>645</v>
      </c>
      <c r="L26" s="31" t="s">
        <v>645</v>
      </c>
      <c r="M26" s="387"/>
      <c r="N26" s="388"/>
      <c r="O26" s="32"/>
      <c r="P26" s="31"/>
      <c r="Q26" s="31"/>
      <c r="R26" s="31"/>
      <c r="S26" s="31"/>
      <c r="T26" s="34"/>
      <c r="U26" s="34"/>
      <c r="V26" s="34"/>
      <c r="W26" s="34"/>
      <c r="X26" s="34"/>
      <c r="Y26" s="34"/>
      <c r="Z26" s="34"/>
      <c r="AA26" s="173"/>
      <c r="AB26" s="174"/>
      <c r="AC26" s="387"/>
      <c r="AD26" s="389"/>
      <c r="AE26" s="34"/>
      <c r="AF26" s="34"/>
      <c r="AG26" s="173"/>
      <c r="AH26" s="174"/>
      <c r="AI26" s="169"/>
      <c r="AJ26" s="171"/>
      <c r="AK26" s="172"/>
      <c r="AL26" s="172"/>
      <c r="AM26" s="172"/>
      <c r="AN26" s="171"/>
    </row>
    <row r="27" spans="2:40" ht="13.5" customHeight="1">
      <c r="B27" s="226" t="s">
        <v>611</v>
      </c>
      <c r="C27" s="33">
        <v>10.5</v>
      </c>
      <c r="D27" s="33">
        <f t="shared" si="1"/>
        <v>167</v>
      </c>
      <c r="E27" s="33">
        <f t="shared" si="0"/>
        <v>177.5</v>
      </c>
      <c r="F27" s="392"/>
      <c r="G27" s="386"/>
      <c r="H27" s="386"/>
      <c r="I27" s="32"/>
      <c r="J27" s="32"/>
      <c r="K27" s="32" t="s">
        <v>645</v>
      </c>
      <c r="L27" s="31"/>
      <c r="M27" s="387"/>
      <c r="N27" s="388"/>
      <c r="O27" s="32"/>
      <c r="P27" s="31"/>
      <c r="Q27" s="31"/>
      <c r="R27" s="31"/>
      <c r="S27" s="31"/>
      <c r="T27" s="34"/>
      <c r="U27" s="34"/>
      <c r="V27" s="34"/>
      <c r="W27" s="34"/>
      <c r="X27" s="34"/>
      <c r="Y27" s="34"/>
      <c r="Z27" s="34"/>
      <c r="AA27" s="173"/>
      <c r="AB27" s="174"/>
      <c r="AC27" s="387"/>
      <c r="AD27" s="389"/>
      <c r="AE27" s="34"/>
      <c r="AF27" s="34"/>
      <c r="AG27" s="173"/>
      <c r="AH27" s="174"/>
      <c r="AI27" s="169"/>
      <c r="AJ27" s="171"/>
      <c r="AK27" s="172"/>
      <c r="AL27" s="172"/>
      <c r="AM27" s="172"/>
      <c r="AN27" s="171"/>
    </row>
    <row r="28" spans="2:40" ht="13.5" customHeight="1">
      <c r="B28" s="226" t="s">
        <v>612</v>
      </c>
      <c r="C28" s="33">
        <v>10.5</v>
      </c>
      <c r="D28" s="33">
        <f t="shared" si="1"/>
        <v>177.5</v>
      </c>
      <c r="E28" s="33">
        <f t="shared" si="0"/>
        <v>188</v>
      </c>
      <c r="F28" s="392"/>
      <c r="G28" s="386"/>
      <c r="H28" s="386"/>
      <c r="I28" s="32"/>
      <c r="J28" s="32"/>
      <c r="K28" s="32" t="s">
        <v>645</v>
      </c>
      <c r="L28" s="31" t="s">
        <v>645</v>
      </c>
      <c r="M28" s="387"/>
      <c r="N28" s="388"/>
      <c r="O28" s="32"/>
      <c r="P28" s="31"/>
      <c r="Q28" s="31"/>
      <c r="R28" s="31"/>
      <c r="S28" s="31"/>
      <c r="T28" s="34"/>
      <c r="U28" s="34"/>
      <c r="V28" s="34"/>
      <c r="W28" s="34"/>
      <c r="X28" s="34"/>
      <c r="Y28" s="34"/>
      <c r="Z28" s="34"/>
      <c r="AA28" s="173"/>
      <c r="AB28" s="174"/>
      <c r="AC28" s="387"/>
      <c r="AD28" s="389"/>
      <c r="AE28" s="34"/>
      <c r="AF28" s="34"/>
      <c r="AG28" s="173"/>
      <c r="AH28" s="174"/>
      <c r="AI28" s="169"/>
      <c r="AJ28" s="171"/>
      <c r="AK28" s="172"/>
      <c r="AL28" s="172"/>
      <c r="AM28" s="172"/>
      <c r="AN28" s="171"/>
    </row>
    <row r="29" spans="2:40" ht="13.5" customHeight="1">
      <c r="B29" s="226" t="s">
        <v>613</v>
      </c>
      <c r="C29" s="33">
        <v>10.5</v>
      </c>
      <c r="D29" s="33">
        <f t="shared" si="1"/>
        <v>188</v>
      </c>
      <c r="E29" s="33">
        <f t="shared" si="0"/>
        <v>198.5</v>
      </c>
      <c r="F29" s="385"/>
      <c r="G29" s="386"/>
      <c r="H29" s="386"/>
      <c r="I29" s="32"/>
      <c r="J29" s="32"/>
      <c r="K29" s="32"/>
      <c r="L29" s="31" t="s">
        <v>645</v>
      </c>
      <c r="M29" s="387"/>
      <c r="N29" s="388"/>
      <c r="O29" s="32"/>
      <c r="P29" s="31"/>
      <c r="Q29" s="31"/>
      <c r="R29" s="31"/>
      <c r="S29" s="31"/>
      <c r="T29" s="34"/>
      <c r="U29" s="34"/>
      <c r="V29" s="34"/>
      <c r="W29" s="34"/>
      <c r="X29" s="34"/>
      <c r="Y29" s="34"/>
      <c r="Z29" s="34"/>
      <c r="AA29" s="173"/>
      <c r="AB29" s="174"/>
      <c r="AC29" s="387"/>
      <c r="AD29" s="389"/>
      <c r="AE29" s="34"/>
      <c r="AF29" s="34"/>
      <c r="AG29" s="173"/>
      <c r="AH29" s="174"/>
      <c r="AI29" s="169"/>
      <c r="AJ29" s="171"/>
      <c r="AK29" s="172"/>
      <c r="AL29" s="172"/>
      <c r="AM29" s="172"/>
      <c r="AN29" s="171"/>
    </row>
    <row r="30" spans="2:40" ht="13.5" customHeight="1">
      <c r="B30" s="226" t="s">
        <v>614</v>
      </c>
      <c r="C30" s="33">
        <v>10.5</v>
      </c>
      <c r="D30" s="33">
        <f t="shared" si="1"/>
        <v>198.5</v>
      </c>
      <c r="E30" s="33">
        <f t="shared" si="0"/>
        <v>209</v>
      </c>
      <c r="F30" s="385"/>
      <c r="G30" s="386"/>
      <c r="H30" s="386"/>
      <c r="I30" s="32"/>
      <c r="J30" s="32"/>
      <c r="K30" s="32" t="s">
        <v>645</v>
      </c>
      <c r="L30" s="31" t="s">
        <v>645</v>
      </c>
      <c r="M30" s="387"/>
      <c r="N30" s="388"/>
      <c r="O30" s="32"/>
      <c r="P30" s="31" t="s">
        <v>649</v>
      </c>
      <c r="Q30" s="31"/>
      <c r="R30" s="31"/>
      <c r="S30" s="31" t="s">
        <v>649</v>
      </c>
      <c r="T30" s="34"/>
      <c r="U30" s="34"/>
      <c r="V30" s="34"/>
      <c r="W30" s="34"/>
      <c r="X30" s="34"/>
      <c r="Y30" s="34"/>
      <c r="Z30" s="34"/>
      <c r="AA30" s="173"/>
      <c r="AB30" s="174"/>
      <c r="AC30" s="387"/>
      <c r="AD30" s="389"/>
      <c r="AE30" s="34"/>
      <c r="AF30" s="34"/>
      <c r="AG30" s="173"/>
      <c r="AH30" s="174"/>
      <c r="AI30" s="169"/>
      <c r="AJ30" s="171"/>
      <c r="AK30" s="172"/>
      <c r="AL30" s="172"/>
      <c r="AM30" s="172"/>
      <c r="AN30" s="171"/>
    </row>
    <row r="31" spans="2:40" ht="13.5" customHeight="1">
      <c r="B31" s="226" t="s">
        <v>615</v>
      </c>
      <c r="C31" s="33">
        <v>10.5</v>
      </c>
      <c r="D31" s="33">
        <f t="shared" si="1"/>
        <v>209</v>
      </c>
      <c r="E31" s="33">
        <f t="shared" si="0"/>
        <v>219.5</v>
      </c>
      <c r="F31" s="385"/>
      <c r="G31" s="386"/>
      <c r="H31" s="386"/>
      <c r="I31" s="32"/>
      <c r="J31" s="32"/>
      <c r="K31" s="32" t="s">
        <v>645</v>
      </c>
      <c r="L31" s="31"/>
      <c r="M31" s="387"/>
      <c r="N31" s="388"/>
      <c r="O31" s="32"/>
      <c r="P31" s="31"/>
      <c r="Q31" s="31"/>
      <c r="R31" s="31"/>
      <c r="S31" s="31"/>
      <c r="T31" s="34"/>
      <c r="U31" s="34"/>
      <c r="V31" s="34"/>
      <c r="W31" s="34"/>
      <c r="X31" s="34"/>
      <c r="Y31" s="34"/>
      <c r="Z31" s="34"/>
      <c r="AA31" s="173"/>
      <c r="AB31" s="174"/>
      <c r="AC31" s="387"/>
      <c r="AD31" s="389"/>
      <c r="AE31" s="34"/>
      <c r="AF31" s="34"/>
      <c r="AG31" s="173"/>
      <c r="AH31" s="174"/>
      <c r="AI31" s="169"/>
      <c r="AJ31" s="171"/>
      <c r="AK31" s="172"/>
      <c r="AL31" s="172"/>
      <c r="AM31" s="172"/>
      <c r="AN31" s="171"/>
    </row>
    <row r="32" spans="2:40" ht="13.5" customHeight="1">
      <c r="B32" s="226" t="s">
        <v>616</v>
      </c>
      <c r="C32" s="33">
        <v>10.5</v>
      </c>
      <c r="D32" s="33">
        <f t="shared" si="1"/>
        <v>219.5</v>
      </c>
      <c r="E32" s="33">
        <f t="shared" si="0"/>
        <v>230</v>
      </c>
      <c r="F32" s="385"/>
      <c r="G32" s="386"/>
      <c r="H32" s="386"/>
      <c r="I32" s="32"/>
      <c r="J32" s="32"/>
      <c r="K32" s="32" t="s">
        <v>645</v>
      </c>
      <c r="L32" s="31" t="s">
        <v>645</v>
      </c>
      <c r="M32" s="387"/>
      <c r="N32" s="388"/>
      <c r="O32" s="32"/>
      <c r="P32" s="31"/>
      <c r="Q32" s="31"/>
      <c r="R32" s="31"/>
      <c r="S32" s="31"/>
      <c r="T32" s="34"/>
      <c r="U32" s="34"/>
      <c r="V32" s="34"/>
      <c r="W32" s="34"/>
      <c r="X32" s="34"/>
      <c r="Y32" s="34"/>
      <c r="Z32" s="34"/>
      <c r="AA32" s="173"/>
      <c r="AB32" s="174"/>
      <c r="AC32" s="387"/>
      <c r="AD32" s="389"/>
      <c r="AE32" s="34"/>
      <c r="AF32" s="34"/>
      <c r="AG32" s="173"/>
      <c r="AH32" s="174"/>
      <c r="AI32" s="169"/>
      <c r="AJ32" s="171"/>
      <c r="AK32" s="172"/>
      <c r="AL32" s="172"/>
      <c r="AM32" s="172"/>
      <c r="AN32" s="171"/>
    </row>
    <row r="33" spans="2:40" ht="13.5" customHeight="1">
      <c r="B33" s="226" t="s">
        <v>617</v>
      </c>
      <c r="C33" s="33">
        <v>10.5</v>
      </c>
      <c r="D33" s="33">
        <f t="shared" si="1"/>
        <v>230</v>
      </c>
      <c r="E33" s="33">
        <f t="shared" si="0"/>
        <v>240.5</v>
      </c>
      <c r="F33" s="385"/>
      <c r="G33" s="386"/>
      <c r="H33" s="386"/>
      <c r="I33" s="32"/>
      <c r="J33" s="32"/>
      <c r="K33" s="32"/>
      <c r="L33" s="31" t="s">
        <v>645</v>
      </c>
      <c r="M33" s="387"/>
      <c r="N33" s="388"/>
      <c r="O33" s="32"/>
      <c r="P33" s="31"/>
      <c r="Q33" s="31"/>
      <c r="R33" s="31"/>
      <c r="S33" s="31"/>
      <c r="T33" s="34"/>
      <c r="U33" s="34"/>
      <c r="V33" s="34"/>
      <c r="W33" s="34"/>
      <c r="X33" s="34"/>
      <c r="Y33" s="34"/>
      <c r="Z33" s="34"/>
      <c r="AA33" s="173"/>
      <c r="AB33" s="174"/>
      <c r="AC33" s="387"/>
      <c r="AD33" s="389"/>
      <c r="AE33" s="34"/>
      <c r="AF33" s="34"/>
      <c r="AG33" s="173"/>
      <c r="AH33" s="174"/>
      <c r="AI33" s="169"/>
      <c r="AJ33" s="171"/>
      <c r="AK33" s="172"/>
      <c r="AL33" s="172"/>
      <c r="AM33" s="172"/>
      <c r="AN33" s="171"/>
    </row>
    <row r="34" spans="2:40" ht="13.5" customHeight="1">
      <c r="B34" s="226" t="s">
        <v>618</v>
      </c>
      <c r="C34" s="33">
        <v>10.5</v>
      </c>
      <c r="D34" s="33">
        <f t="shared" si="1"/>
        <v>240.5</v>
      </c>
      <c r="E34" s="33">
        <f t="shared" si="0"/>
        <v>251</v>
      </c>
      <c r="F34" s="385"/>
      <c r="G34" s="386"/>
      <c r="H34" s="386"/>
      <c r="I34" s="32"/>
      <c r="J34" s="32"/>
      <c r="K34" s="32" t="s">
        <v>645</v>
      </c>
      <c r="L34" s="31"/>
      <c r="M34" s="387"/>
      <c r="N34" s="388"/>
      <c r="O34" s="32" t="s">
        <v>647</v>
      </c>
      <c r="P34" s="31" t="s">
        <v>650</v>
      </c>
      <c r="Q34" s="31"/>
      <c r="R34" s="31"/>
      <c r="S34" s="31" t="s">
        <v>650</v>
      </c>
      <c r="T34" s="34"/>
      <c r="U34" s="228" t="s">
        <v>645</v>
      </c>
      <c r="V34" s="34"/>
      <c r="W34" s="34"/>
      <c r="X34" s="34"/>
      <c r="Y34" s="34"/>
      <c r="Z34" s="34"/>
      <c r="AA34" s="173"/>
      <c r="AB34" s="174"/>
      <c r="AC34" s="387"/>
      <c r="AD34" s="389"/>
      <c r="AE34" s="34"/>
      <c r="AF34" s="34"/>
      <c r="AG34" s="173"/>
      <c r="AH34" s="174"/>
      <c r="AI34" s="169"/>
      <c r="AJ34" s="171"/>
      <c r="AK34" s="172"/>
      <c r="AL34" s="172"/>
      <c r="AM34" s="172"/>
      <c r="AN34" s="171"/>
    </row>
    <row r="35" spans="2:40" ht="13.5" customHeight="1">
      <c r="B35" s="226" t="s">
        <v>619</v>
      </c>
      <c r="C35" s="33">
        <v>10.5</v>
      </c>
      <c r="D35" s="33">
        <f t="shared" si="1"/>
        <v>251</v>
      </c>
      <c r="E35" s="33">
        <f t="shared" si="0"/>
        <v>261.5</v>
      </c>
      <c r="F35" s="392"/>
      <c r="G35" s="386"/>
      <c r="H35" s="386"/>
      <c r="I35" s="32"/>
      <c r="J35" s="32"/>
      <c r="K35" s="32" t="s">
        <v>645</v>
      </c>
      <c r="L35" s="31"/>
      <c r="M35" s="387"/>
      <c r="N35" s="388"/>
      <c r="O35" s="32"/>
      <c r="P35" s="31"/>
      <c r="Q35" s="31"/>
      <c r="R35" s="31"/>
      <c r="S35" s="31"/>
      <c r="T35" s="34"/>
      <c r="U35" s="34"/>
      <c r="V35" s="34"/>
      <c r="W35" s="34"/>
      <c r="X35" s="34"/>
      <c r="Y35" s="34"/>
      <c r="Z35" s="34"/>
      <c r="AA35" s="173"/>
      <c r="AB35" s="174"/>
      <c r="AC35" s="387"/>
      <c r="AD35" s="389"/>
      <c r="AE35" s="34"/>
      <c r="AF35" s="34"/>
      <c r="AG35" s="173"/>
      <c r="AH35" s="174"/>
      <c r="AI35" s="169"/>
      <c r="AJ35" s="171"/>
      <c r="AK35" s="172"/>
      <c r="AL35" s="172"/>
      <c r="AM35" s="172"/>
      <c r="AN35" s="171"/>
    </row>
    <row r="36" spans="2:40" ht="13.5" customHeight="1">
      <c r="B36" s="226" t="s">
        <v>620</v>
      </c>
      <c r="C36" s="33">
        <v>10.5</v>
      </c>
      <c r="D36" s="33">
        <f t="shared" si="1"/>
        <v>261.5</v>
      </c>
      <c r="E36" s="33">
        <f t="shared" si="0"/>
        <v>272</v>
      </c>
      <c r="F36" s="392"/>
      <c r="G36" s="386"/>
      <c r="H36" s="386"/>
      <c r="I36" s="32"/>
      <c r="J36" s="32"/>
      <c r="K36" s="32" t="s">
        <v>645</v>
      </c>
      <c r="L36" s="31" t="s">
        <v>645</v>
      </c>
      <c r="M36" s="387"/>
      <c r="N36" s="388"/>
      <c r="O36" s="32"/>
      <c r="P36" s="31"/>
      <c r="Q36" s="31"/>
      <c r="R36" s="31"/>
      <c r="S36" s="31"/>
      <c r="T36" s="34"/>
      <c r="U36" s="34"/>
      <c r="V36" s="34"/>
      <c r="W36" s="34"/>
      <c r="X36" s="34"/>
      <c r="Y36" s="34"/>
      <c r="Z36" s="34"/>
      <c r="AA36" s="173"/>
      <c r="AB36" s="174"/>
      <c r="AC36" s="387"/>
      <c r="AD36" s="389"/>
      <c r="AE36" s="34"/>
      <c r="AF36" s="34"/>
      <c r="AG36" s="173"/>
      <c r="AH36" s="174"/>
      <c r="AI36" s="169"/>
      <c r="AJ36" s="171"/>
      <c r="AK36" s="172"/>
      <c r="AL36" s="172"/>
      <c r="AM36" s="172"/>
      <c r="AN36" s="171"/>
    </row>
    <row r="37" spans="2:40" ht="13.5" customHeight="1">
      <c r="B37" s="226" t="s">
        <v>621</v>
      </c>
      <c r="C37" s="33">
        <v>10.5</v>
      </c>
      <c r="D37" s="33">
        <f t="shared" si="1"/>
        <v>272</v>
      </c>
      <c r="E37" s="33">
        <f t="shared" si="0"/>
        <v>282.5</v>
      </c>
      <c r="F37" s="392"/>
      <c r="G37" s="386"/>
      <c r="H37" s="386"/>
      <c r="I37" s="32"/>
      <c r="J37" s="32"/>
      <c r="K37" s="32"/>
      <c r="L37" s="31" t="s">
        <v>645</v>
      </c>
      <c r="M37" s="387"/>
      <c r="N37" s="388"/>
      <c r="O37" s="32"/>
      <c r="P37" s="31"/>
      <c r="Q37" s="31"/>
      <c r="R37" s="31"/>
      <c r="S37" s="31"/>
      <c r="T37" s="74"/>
      <c r="U37" s="228"/>
      <c r="V37" s="74"/>
      <c r="W37" s="34"/>
      <c r="X37" s="34"/>
      <c r="Y37" s="34"/>
      <c r="Z37" s="34"/>
      <c r="AA37" s="173"/>
      <c r="AB37" s="174"/>
      <c r="AC37" s="387"/>
      <c r="AD37" s="389"/>
      <c r="AE37" s="34"/>
      <c r="AF37" s="34"/>
      <c r="AG37" s="173"/>
      <c r="AH37" s="174"/>
      <c r="AI37" s="169"/>
      <c r="AJ37" s="171"/>
      <c r="AK37" s="172"/>
      <c r="AL37" s="172"/>
      <c r="AM37" s="172"/>
      <c r="AN37" s="171"/>
    </row>
    <row r="38" spans="2:40" ht="13.5" customHeight="1">
      <c r="B38" s="226" t="s">
        <v>622</v>
      </c>
      <c r="C38" s="33">
        <v>10.5</v>
      </c>
      <c r="D38" s="33">
        <f t="shared" si="1"/>
        <v>282.5</v>
      </c>
      <c r="E38" s="33">
        <f t="shared" si="0"/>
        <v>293</v>
      </c>
      <c r="F38" s="385"/>
      <c r="G38" s="386"/>
      <c r="H38" s="386"/>
      <c r="I38" s="32"/>
      <c r="J38" s="32"/>
      <c r="K38" s="32" t="s">
        <v>645</v>
      </c>
      <c r="L38" s="31" t="s">
        <v>645</v>
      </c>
      <c r="M38" s="387"/>
      <c r="N38" s="388"/>
      <c r="O38" s="32"/>
      <c r="P38" s="31"/>
      <c r="Q38" s="31"/>
      <c r="R38" s="31"/>
      <c r="S38" s="31"/>
      <c r="T38" s="34"/>
      <c r="U38" s="34"/>
      <c r="V38" s="34"/>
      <c r="W38" s="34"/>
      <c r="X38" s="34"/>
      <c r="Y38" s="34"/>
      <c r="Z38" s="34"/>
      <c r="AA38" s="173"/>
      <c r="AB38" s="174"/>
      <c r="AC38" s="387"/>
      <c r="AD38" s="389"/>
      <c r="AE38" s="34"/>
      <c r="AF38" s="34"/>
      <c r="AG38" s="173"/>
      <c r="AH38" s="174"/>
      <c r="AI38" s="169"/>
      <c r="AJ38" s="171"/>
      <c r="AK38" s="172"/>
      <c r="AL38" s="172"/>
      <c r="AM38" s="172"/>
      <c r="AN38" s="171"/>
    </row>
    <row r="39" spans="2:40" ht="13.5" customHeight="1">
      <c r="B39" s="226" t="s">
        <v>623</v>
      </c>
      <c r="C39" s="33">
        <v>10.5</v>
      </c>
      <c r="D39" s="33">
        <f t="shared" si="1"/>
        <v>293</v>
      </c>
      <c r="E39" s="33">
        <f t="shared" si="0"/>
        <v>303.5</v>
      </c>
      <c r="F39" s="385"/>
      <c r="G39" s="386"/>
      <c r="H39" s="386"/>
      <c r="I39" s="32"/>
      <c r="J39" s="32"/>
      <c r="K39" s="32" t="s">
        <v>645</v>
      </c>
      <c r="L39" s="31"/>
      <c r="M39" s="387"/>
      <c r="N39" s="388"/>
      <c r="O39" s="32"/>
      <c r="P39" s="31" t="s">
        <v>651</v>
      </c>
      <c r="Q39" s="31"/>
      <c r="R39" s="31"/>
      <c r="S39" s="31" t="s">
        <v>651</v>
      </c>
      <c r="T39" s="34"/>
      <c r="U39" s="34"/>
      <c r="V39" s="34"/>
      <c r="W39" s="34"/>
      <c r="X39" s="34"/>
      <c r="Y39" s="34"/>
      <c r="Z39" s="34"/>
      <c r="AA39" s="173"/>
      <c r="AB39" s="174"/>
      <c r="AC39" s="387"/>
      <c r="AD39" s="389"/>
      <c r="AE39" s="34"/>
      <c r="AF39" s="34"/>
      <c r="AG39" s="173"/>
      <c r="AH39" s="174"/>
      <c r="AI39" s="169"/>
      <c r="AJ39" s="171"/>
      <c r="AK39" s="172"/>
      <c r="AL39" s="172"/>
      <c r="AM39" s="172"/>
      <c r="AN39" s="171"/>
    </row>
    <row r="40" spans="2:40" ht="13.5" customHeight="1">
      <c r="B40" s="226" t="s">
        <v>624</v>
      </c>
      <c r="C40" s="33">
        <v>10.5</v>
      </c>
      <c r="D40" s="33">
        <f t="shared" si="1"/>
        <v>303.5</v>
      </c>
      <c r="E40" s="33">
        <f t="shared" si="0"/>
        <v>314</v>
      </c>
      <c r="F40" s="385"/>
      <c r="G40" s="386"/>
      <c r="H40" s="386"/>
      <c r="I40" s="32"/>
      <c r="J40" s="32"/>
      <c r="K40" s="32" t="s">
        <v>645</v>
      </c>
      <c r="L40" s="31" t="s">
        <v>645</v>
      </c>
      <c r="M40" s="387"/>
      <c r="N40" s="388"/>
      <c r="O40" s="32"/>
      <c r="P40" s="31"/>
      <c r="Q40" s="31"/>
      <c r="R40" s="31"/>
      <c r="S40" s="31"/>
      <c r="T40" s="34"/>
      <c r="U40" s="34"/>
      <c r="V40" s="34"/>
      <c r="W40" s="34"/>
      <c r="X40" s="34"/>
      <c r="Y40" s="34"/>
      <c r="Z40" s="34"/>
      <c r="AA40" s="173"/>
      <c r="AB40" s="174"/>
      <c r="AC40" s="387"/>
      <c r="AD40" s="389"/>
      <c r="AE40" s="34"/>
      <c r="AF40" s="34"/>
      <c r="AG40" s="173"/>
      <c r="AH40" s="174"/>
      <c r="AI40" s="169"/>
      <c r="AJ40" s="171"/>
      <c r="AK40" s="172"/>
      <c r="AL40" s="172"/>
      <c r="AM40" s="172"/>
      <c r="AN40" s="171"/>
    </row>
    <row r="41" spans="2:40" ht="13.5" customHeight="1">
      <c r="B41" s="226" t="s">
        <v>625</v>
      </c>
      <c r="C41" s="33">
        <v>10.5</v>
      </c>
      <c r="D41" s="33">
        <f t="shared" si="1"/>
        <v>314</v>
      </c>
      <c r="E41" s="33">
        <f t="shared" si="0"/>
        <v>324.5</v>
      </c>
      <c r="F41" s="385"/>
      <c r="G41" s="386"/>
      <c r="H41" s="386"/>
      <c r="I41" s="32"/>
      <c r="J41" s="32"/>
      <c r="K41" s="32"/>
      <c r="L41" s="31" t="s">
        <v>645</v>
      </c>
      <c r="M41" s="387"/>
      <c r="N41" s="388"/>
      <c r="O41" s="32"/>
      <c r="P41" s="31"/>
      <c r="Q41" s="31"/>
      <c r="R41" s="31"/>
      <c r="S41" s="31"/>
      <c r="T41" s="34"/>
      <c r="U41" s="34"/>
      <c r="V41" s="34"/>
      <c r="W41" s="34"/>
      <c r="X41" s="34"/>
      <c r="Y41" s="34"/>
      <c r="Z41" s="34"/>
      <c r="AA41" s="173"/>
      <c r="AB41" s="174"/>
      <c r="AC41" s="387"/>
      <c r="AD41" s="389"/>
      <c r="AE41" s="34"/>
      <c r="AF41" s="34"/>
      <c r="AG41" s="173"/>
      <c r="AH41" s="174"/>
      <c r="AI41" s="169"/>
      <c r="AJ41" s="171"/>
      <c r="AK41" s="172"/>
      <c r="AL41" s="172"/>
      <c r="AM41" s="172"/>
      <c r="AN41" s="171"/>
    </row>
    <row r="42" spans="2:40" ht="13.5" customHeight="1">
      <c r="B42" s="226" t="s">
        <v>628</v>
      </c>
      <c r="C42" s="33">
        <v>10.5</v>
      </c>
      <c r="D42" s="33">
        <f t="shared" si="1"/>
        <v>324.5</v>
      </c>
      <c r="E42" s="33">
        <f t="shared" si="0"/>
        <v>335</v>
      </c>
      <c r="F42" s="385"/>
      <c r="G42" s="386"/>
      <c r="H42" s="386"/>
      <c r="I42" s="32"/>
      <c r="J42" s="32"/>
      <c r="K42" s="32" t="s">
        <v>645</v>
      </c>
      <c r="L42" s="31" t="s">
        <v>645</v>
      </c>
      <c r="M42" s="387"/>
      <c r="N42" s="388"/>
      <c r="O42" s="32"/>
      <c r="P42" s="31"/>
      <c r="Q42" s="31"/>
      <c r="R42" s="31"/>
      <c r="S42" s="31"/>
      <c r="T42" s="34"/>
      <c r="U42" s="34"/>
      <c r="V42" s="34"/>
      <c r="W42" s="34"/>
      <c r="X42" s="34"/>
      <c r="Y42" s="34"/>
      <c r="Z42" s="34"/>
      <c r="AA42" s="173"/>
      <c r="AB42" s="174"/>
      <c r="AC42" s="387"/>
      <c r="AD42" s="389"/>
      <c r="AE42" s="34"/>
      <c r="AF42" s="34"/>
      <c r="AG42" s="173"/>
      <c r="AH42" s="174"/>
      <c r="AI42" s="169"/>
      <c r="AJ42" s="171"/>
      <c r="AK42" s="172"/>
      <c r="AL42" s="172"/>
      <c r="AM42" s="172"/>
      <c r="AN42" s="171"/>
    </row>
    <row r="43" spans="2:40" ht="13.5" customHeight="1">
      <c r="B43" s="34" t="s">
        <v>626</v>
      </c>
      <c r="C43" s="33">
        <v>10.5</v>
      </c>
      <c r="D43" s="33">
        <f t="shared" si="1"/>
        <v>335</v>
      </c>
      <c r="E43" s="33">
        <f t="shared" si="0"/>
        <v>345.5</v>
      </c>
      <c r="F43" s="385"/>
      <c r="G43" s="386"/>
      <c r="H43" s="386"/>
      <c r="I43" s="32"/>
      <c r="J43" s="32"/>
      <c r="K43" s="32" t="s">
        <v>645</v>
      </c>
      <c r="L43" s="31" t="s">
        <v>645</v>
      </c>
      <c r="M43" s="387"/>
      <c r="N43" s="388"/>
      <c r="O43" s="32"/>
      <c r="P43" s="31"/>
      <c r="Q43" s="31"/>
      <c r="R43" s="31"/>
      <c r="S43" s="31"/>
      <c r="T43" s="34"/>
      <c r="U43" s="34"/>
      <c r="V43" s="34"/>
      <c r="W43" s="34"/>
      <c r="X43" s="34"/>
      <c r="Y43" s="34"/>
      <c r="Z43" s="34"/>
      <c r="AA43" s="173"/>
      <c r="AB43" s="174"/>
      <c r="AC43" s="387"/>
      <c r="AD43" s="389"/>
      <c r="AE43" s="34"/>
      <c r="AF43" s="34"/>
      <c r="AG43" s="173"/>
      <c r="AH43" s="174"/>
      <c r="AI43" s="169"/>
      <c r="AJ43" s="171"/>
      <c r="AK43" s="172"/>
      <c r="AL43" s="172"/>
      <c r="AM43" s="172"/>
      <c r="AN43" s="171"/>
    </row>
    <row r="44" spans="2:40" ht="13.5" customHeight="1">
      <c r="B44" s="34" t="s">
        <v>627</v>
      </c>
      <c r="C44" s="33">
        <v>10.5</v>
      </c>
      <c r="D44" s="33">
        <f t="shared" si="1"/>
        <v>345.5</v>
      </c>
      <c r="E44" s="33">
        <f t="shared" si="0"/>
        <v>356</v>
      </c>
      <c r="F44" s="385"/>
      <c r="G44" s="386"/>
      <c r="H44" s="386"/>
      <c r="I44" s="32"/>
      <c r="J44" s="32"/>
      <c r="K44" s="32" t="s">
        <v>645</v>
      </c>
      <c r="L44" s="31" t="s">
        <v>645</v>
      </c>
      <c r="M44" s="387"/>
      <c r="N44" s="388"/>
      <c r="O44" s="32"/>
      <c r="P44" s="31" t="s">
        <v>652</v>
      </c>
      <c r="Q44" s="31"/>
      <c r="R44" s="31"/>
      <c r="S44" s="31" t="s">
        <v>652</v>
      </c>
      <c r="T44" s="34"/>
      <c r="U44" s="228" t="s">
        <v>645</v>
      </c>
      <c r="V44" s="34"/>
      <c r="W44" s="34"/>
      <c r="X44" s="34"/>
      <c r="Y44" s="34"/>
      <c r="Z44" s="34"/>
      <c r="AA44" s="173"/>
      <c r="AB44" s="174"/>
      <c r="AC44" s="387"/>
      <c r="AD44" s="389"/>
      <c r="AE44" s="34"/>
      <c r="AF44" s="34"/>
      <c r="AG44" s="173"/>
      <c r="AH44" s="174"/>
      <c r="AI44" s="169"/>
      <c r="AJ44" s="171"/>
      <c r="AK44" s="172"/>
      <c r="AL44" s="172"/>
      <c r="AM44" s="172"/>
      <c r="AN44" s="171"/>
    </row>
    <row r="45" spans="2:40" ht="13.5" customHeight="1">
      <c r="B45" s="34" t="s">
        <v>629</v>
      </c>
      <c r="C45" s="33">
        <v>10.5</v>
      </c>
      <c r="D45" s="33">
        <f t="shared" si="1"/>
        <v>356</v>
      </c>
      <c r="E45" s="33">
        <f t="shared" si="0"/>
        <v>366.5</v>
      </c>
      <c r="F45" s="385"/>
      <c r="G45" s="386"/>
      <c r="H45" s="386"/>
      <c r="I45" s="32"/>
      <c r="J45" s="32"/>
      <c r="K45" s="32"/>
      <c r="L45" s="31" t="s">
        <v>645</v>
      </c>
      <c r="M45" s="387"/>
      <c r="N45" s="388"/>
      <c r="O45" s="32"/>
      <c r="P45" s="31"/>
      <c r="Q45" s="31"/>
      <c r="R45" s="31"/>
      <c r="S45" s="31"/>
      <c r="T45" s="34"/>
      <c r="U45" s="34"/>
      <c r="V45" s="34"/>
      <c r="W45" s="34"/>
      <c r="X45" s="34"/>
      <c r="Y45" s="34"/>
      <c r="Z45" s="34"/>
      <c r="AA45" s="173"/>
      <c r="AB45" s="174"/>
      <c r="AC45" s="387"/>
      <c r="AD45" s="389"/>
      <c r="AE45" s="34"/>
      <c r="AF45" s="34"/>
      <c r="AG45" s="173"/>
      <c r="AH45" s="174"/>
      <c r="AI45" s="169"/>
      <c r="AJ45" s="171"/>
      <c r="AK45" s="172"/>
      <c r="AL45" s="172"/>
      <c r="AM45" s="172"/>
      <c r="AN45" s="171"/>
    </row>
    <row r="46" spans="2:40" ht="13.5" customHeight="1">
      <c r="B46" s="226" t="s">
        <v>631</v>
      </c>
      <c r="C46" s="33">
        <v>10.5</v>
      </c>
      <c r="D46" s="33">
        <f t="shared" si="1"/>
        <v>366.5</v>
      </c>
      <c r="E46" s="33">
        <f t="shared" si="0"/>
        <v>377</v>
      </c>
      <c r="F46" s="385"/>
      <c r="G46" s="386"/>
      <c r="H46" s="386"/>
      <c r="I46" s="32"/>
      <c r="J46" s="32"/>
      <c r="K46" s="32" t="s">
        <v>645</v>
      </c>
      <c r="L46" s="31" t="s">
        <v>645</v>
      </c>
      <c r="M46" s="387"/>
      <c r="N46" s="388"/>
      <c r="O46" s="32"/>
      <c r="P46" s="31"/>
      <c r="Q46" s="31"/>
      <c r="R46" s="31"/>
      <c r="S46" s="31"/>
      <c r="T46" s="34"/>
      <c r="U46" s="34"/>
      <c r="V46" s="34"/>
      <c r="W46" s="34"/>
      <c r="X46" s="34"/>
      <c r="Y46" s="34"/>
      <c r="Z46" s="34"/>
      <c r="AA46" s="173"/>
      <c r="AB46" s="174"/>
      <c r="AC46" s="387"/>
      <c r="AD46" s="389"/>
      <c r="AE46" s="34"/>
      <c r="AF46" s="34"/>
      <c r="AG46" s="173"/>
      <c r="AH46" s="174"/>
      <c r="AI46" s="169"/>
      <c r="AJ46" s="171"/>
      <c r="AK46" s="172"/>
      <c r="AL46" s="172"/>
      <c r="AM46" s="172"/>
      <c r="AN46" s="171"/>
    </row>
    <row r="47" spans="2:40" ht="13.5" customHeight="1">
      <c r="B47" s="226" t="s">
        <v>632</v>
      </c>
      <c r="C47" s="33">
        <v>10.5</v>
      </c>
      <c r="D47" s="33">
        <f t="shared" si="1"/>
        <v>377</v>
      </c>
      <c r="E47" s="33">
        <f t="shared" si="0"/>
        <v>387.5</v>
      </c>
      <c r="F47" s="385"/>
      <c r="G47" s="386"/>
      <c r="H47" s="386"/>
      <c r="I47" s="32"/>
      <c r="J47" s="32"/>
      <c r="K47" s="32" t="s">
        <v>645</v>
      </c>
      <c r="L47" s="31" t="s">
        <v>645</v>
      </c>
      <c r="M47" s="387"/>
      <c r="N47" s="388"/>
      <c r="O47" s="32"/>
      <c r="P47" s="31"/>
      <c r="Q47" s="31"/>
      <c r="R47" s="31"/>
      <c r="S47" s="31"/>
      <c r="T47" s="34"/>
      <c r="U47" s="34"/>
      <c r="V47" s="34"/>
      <c r="W47" s="34"/>
      <c r="X47" s="34"/>
      <c r="Y47" s="34"/>
      <c r="Z47" s="34"/>
      <c r="AA47" s="173"/>
      <c r="AB47" s="174"/>
      <c r="AC47" s="387"/>
      <c r="AD47" s="389"/>
      <c r="AE47" s="34"/>
      <c r="AF47" s="34"/>
      <c r="AG47" s="173"/>
      <c r="AH47" s="174"/>
      <c r="AI47" s="169"/>
      <c r="AJ47" s="171"/>
      <c r="AK47" s="172"/>
      <c r="AL47" s="172"/>
      <c r="AM47" s="172"/>
      <c r="AN47" s="171"/>
    </row>
    <row r="48" spans="2:40" ht="13.5" customHeight="1">
      <c r="B48" s="226" t="s">
        <v>633</v>
      </c>
      <c r="C48" s="33">
        <v>10.5</v>
      </c>
      <c r="D48" s="33">
        <f t="shared" si="1"/>
        <v>387.5</v>
      </c>
      <c r="E48" s="33">
        <f t="shared" si="0"/>
        <v>398</v>
      </c>
      <c r="F48" s="385"/>
      <c r="G48" s="386"/>
      <c r="H48" s="386"/>
      <c r="I48" s="32"/>
      <c r="J48" s="32"/>
      <c r="K48" s="32" t="s">
        <v>645</v>
      </c>
      <c r="L48" s="31" t="s">
        <v>645</v>
      </c>
      <c r="M48" s="387"/>
      <c r="N48" s="388"/>
      <c r="O48" s="32"/>
      <c r="P48" s="31" t="s">
        <v>653</v>
      </c>
      <c r="Q48" s="31"/>
      <c r="R48" s="31"/>
      <c r="S48" s="31" t="s">
        <v>653</v>
      </c>
      <c r="T48" s="34"/>
      <c r="U48" s="34"/>
      <c r="V48" s="34"/>
      <c r="W48" s="34"/>
      <c r="X48" s="34"/>
      <c r="Y48" s="34"/>
      <c r="Z48" s="34"/>
      <c r="AA48" s="173"/>
      <c r="AB48" s="174"/>
      <c r="AC48" s="387"/>
      <c r="AD48" s="389"/>
      <c r="AE48" s="34"/>
      <c r="AF48" s="34"/>
      <c r="AG48" s="173"/>
      <c r="AH48" s="174"/>
      <c r="AI48" s="169"/>
      <c r="AJ48" s="171"/>
      <c r="AK48" s="172"/>
      <c r="AL48" s="172"/>
      <c r="AM48" s="172"/>
      <c r="AN48" s="171"/>
    </row>
    <row r="49" spans="2:40" ht="13.5" customHeight="1">
      <c r="B49" s="226" t="s">
        <v>634</v>
      </c>
      <c r="C49" s="33">
        <v>10.5</v>
      </c>
      <c r="D49" s="33">
        <f t="shared" si="1"/>
        <v>398</v>
      </c>
      <c r="E49" s="33">
        <f t="shared" si="0"/>
        <v>408.5</v>
      </c>
      <c r="F49" s="385"/>
      <c r="G49" s="386"/>
      <c r="H49" s="386"/>
      <c r="I49" s="32"/>
      <c r="J49" s="32"/>
      <c r="K49" s="32"/>
      <c r="L49" s="31" t="s">
        <v>645</v>
      </c>
      <c r="M49" s="387"/>
      <c r="N49" s="388"/>
      <c r="O49" s="32"/>
      <c r="P49" s="31"/>
      <c r="Q49" s="31"/>
      <c r="R49" s="31"/>
      <c r="S49" s="31"/>
      <c r="T49" s="34"/>
      <c r="U49" s="34"/>
      <c r="V49" s="34"/>
      <c r="W49" s="34"/>
      <c r="X49" s="34"/>
      <c r="Y49" s="34"/>
      <c r="Z49" s="34"/>
      <c r="AA49" s="173"/>
      <c r="AB49" s="174"/>
      <c r="AC49" s="387"/>
      <c r="AD49" s="389"/>
      <c r="AE49" s="34"/>
      <c r="AF49" s="34"/>
      <c r="AG49" s="173"/>
      <c r="AH49" s="174"/>
      <c r="AI49" s="169"/>
      <c r="AJ49" s="171"/>
      <c r="AK49" s="172"/>
      <c r="AL49" s="172"/>
      <c r="AM49" s="172"/>
      <c r="AN49" s="171"/>
    </row>
    <row r="50" spans="2:40" ht="13.5" customHeight="1">
      <c r="B50" s="226" t="s">
        <v>635</v>
      </c>
      <c r="C50" s="33">
        <v>10.5</v>
      </c>
      <c r="D50" s="33">
        <f t="shared" si="1"/>
        <v>408.5</v>
      </c>
      <c r="E50" s="33">
        <f t="shared" si="0"/>
        <v>419</v>
      </c>
      <c r="F50" s="385"/>
      <c r="G50" s="386"/>
      <c r="H50" s="386"/>
      <c r="I50" s="32"/>
      <c r="J50" s="32"/>
      <c r="K50" s="32" t="s">
        <v>645</v>
      </c>
      <c r="L50" s="31" t="s">
        <v>645</v>
      </c>
      <c r="M50" s="387"/>
      <c r="N50" s="388"/>
      <c r="O50" s="32"/>
      <c r="P50" s="31"/>
      <c r="Q50" s="31"/>
      <c r="R50" s="31"/>
      <c r="S50" s="31"/>
      <c r="T50" s="34"/>
      <c r="U50" s="34"/>
      <c r="V50" s="34"/>
      <c r="W50" s="34"/>
      <c r="X50" s="34"/>
      <c r="Y50" s="34"/>
      <c r="Z50" s="34"/>
      <c r="AA50" s="173"/>
      <c r="AB50" s="174"/>
      <c r="AC50" s="387"/>
      <c r="AD50" s="389"/>
      <c r="AE50" s="34"/>
      <c r="AF50" s="34"/>
      <c r="AG50" s="173"/>
      <c r="AH50" s="174"/>
      <c r="AI50" s="169"/>
      <c r="AJ50" s="171"/>
      <c r="AK50" s="390" t="s">
        <v>655</v>
      </c>
      <c r="AL50" s="391"/>
      <c r="AM50" s="391"/>
      <c r="AN50" s="388"/>
    </row>
    <row r="51" spans="2:40" ht="13.5" customHeight="1">
      <c r="B51" s="226" t="s">
        <v>636</v>
      </c>
      <c r="C51" s="33">
        <v>10.5</v>
      </c>
      <c r="D51" s="33">
        <f t="shared" si="1"/>
        <v>419</v>
      </c>
      <c r="E51" s="33">
        <f t="shared" si="0"/>
        <v>429.5</v>
      </c>
      <c r="F51" s="385"/>
      <c r="G51" s="386"/>
      <c r="H51" s="386"/>
      <c r="I51" s="32"/>
      <c r="J51" s="32"/>
      <c r="K51" s="32" t="s">
        <v>645</v>
      </c>
      <c r="L51" s="31" t="s">
        <v>645</v>
      </c>
      <c r="M51" s="387"/>
      <c r="N51" s="388"/>
      <c r="O51" s="32"/>
      <c r="P51" s="31"/>
      <c r="Q51" s="31"/>
      <c r="R51" s="31"/>
      <c r="S51" s="31"/>
      <c r="T51" s="34"/>
      <c r="U51" s="34"/>
      <c r="V51" s="34"/>
      <c r="W51" s="34"/>
      <c r="X51" s="34"/>
      <c r="Y51" s="34"/>
      <c r="Z51" s="34"/>
      <c r="AA51" s="173"/>
      <c r="AB51" s="174"/>
      <c r="AC51" s="387"/>
      <c r="AD51" s="389"/>
      <c r="AE51" s="34"/>
      <c r="AF51" s="34"/>
      <c r="AG51" s="173"/>
      <c r="AH51" s="174"/>
      <c r="AI51" s="169"/>
      <c r="AJ51" s="171"/>
      <c r="AK51" s="172"/>
      <c r="AL51" s="172"/>
      <c r="AM51" s="172"/>
      <c r="AN51" s="171"/>
    </row>
    <row r="52" spans="2:40" ht="13.5" customHeight="1">
      <c r="B52" s="226" t="s">
        <v>637</v>
      </c>
      <c r="C52" s="33">
        <v>10.5</v>
      </c>
      <c r="D52" s="33">
        <f t="shared" si="1"/>
        <v>429.5</v>
      </c>
      <c r="E52" s="33">
        <f t="shared" si="0"/>
        <v>440</v>
      </c>
      <c r="F52" s="385"/>
      <c r="G52" s="386"/>
      <c r="H52" s="386"/>
      <c r="I52" s="32"/>
      <c r="J52" s="32"/>
      <c r="K52" s="32" t="s">
        <v>645</v>
      </c>
      <c r="L52" s="31" t="s">
        <v>645</v>
      </c>
      <c r="M52" s="387"/>
      <c r="N52" s="388"/>
      <c r="O52" s="32"/>
      <c r="P52" s="31"/>
      <c r="Q52" s="31"/>
      <c r="R52" s="31"/>
      <c r="S52" s="31"/>
      <c r="T52" s="34"/>
      <c r="U52" s="34"/>
      <c r="V52" s="34"/>
      <c r="W52" s="34"/>
      <c r="X52" s="34"/>
      <c r="Y52" s="34"/>
      <c r="Z52" s="34"/>
      <c r="AA52" s="173"/>
      <c r="AB52" s="174"/>
      <c r="AC52" s="387"/>
      <c r="AD52" s="389"/>
      <c r="AE52" s="34"/>
      <c r="AF52" s="34"/>
      <c r="AG52" s="173"/>
      <c r="AH52" s="174"/>
      <c r="AI52" s="169"/>
      <c r="AJ52" s="171"/>
      <c r="AK52" s="172"/>
      <c r="AL52" s="172"/>
      <c r="AM52" s="172"/>
      <c r="AN52" s="171"/>
    </row>
    <row r="53" spans="2:40" ht="13.5" customHeight="1">
      <c r="B53" s="226" t="s">
        <v>638</v>
      </c>
      <c r="C53" s="33">
        <v>10.5</v>
      </c>
      <c r="D53" s="33">
        <f t="shared" si="1"/>
        <v>440</v>
      </c>
      <c r="E53" s="33">
        <f t="shared" si="0"/>
        <v>450.5</v>
      </c>
      <c r="F53" s="385"/>
      <c r="G53" s="386"/>
      <c r="H53" s="386"/>
      <c r="I53" s="32"/>
      <c r="J53" s="32"/>
      <c r="K53" s="32"/>
      <c r="L53" s="31" t="s">
        <v>645</v>
      </c>
      <c r="M53" s="387"/>
      <c r="N53" s="388"/>
      <c r="O53" s="32" t="s">
        <v>648</v>
      </c>
      <c r="P53" s="31" t="s">
        <v>654</v>
      </c>
      <c r="Q53" s="31"/>
      <c r="R53" s="31"/>
      <c r="S53" s="31" t="s">
        <v>654</v>
      </c>
      <c r="T53" s="34"/>
      <c r="U53" s="34"/>
      <c r="V53" s="34"/>
      <c r="W53" s="34"/>
      <c r="X53" s="34"/>
      <c r="Y53" s="34"/>
      <c r="Z53" s="34"/>
      <c r="AA53" s="173"/>
      <c r="AB53" s="174"/>
      <c r="AC53" s="387"/>
      <c r="AD53" s="389"/>
      <c r="AE53" s="34"/>
      <c r="AF53" s="34"/>
      <c r="AG53" s="173"/>
      <c r="AH53" s="174"/>
      <c r="AI53" s="169"/>
      <c r="AJ53" s="171"/>
      <c r="AK53" s="172"/>
      <c r="AL53" s="172"/>
      <c r="AM53" s="172"/>
      <c r="AN53" s="171"/>
    </row>
    <row r="54" spans="2:40" ht="13.5" customHeight="1">
      <c r="B54" s="226" t="s">
        <v>639</v>
      </c>
      <c r="C54" s="33">
        <v>10.5</v>
      </c>
      <c r="D54" s="33">
        <f t="shared" si="1"/>
        <v>450.5</v>
      </c>
      <c r="E54" s="33">
        <f t="shared" si="0"/>
        <v>461</v>
      </c>
      <c r="F54" s="385"/>
      <c r="G54" s="386"/>
      <c r="H54" s="386"/>
      <c r="I54" s="32"/>
      <c r="J54" s="32"/>
      <c r="K54" s="32" t="s">
        <v>645</v>
      </c>
      <c r="L54" s="31" t="s">
        <v>645</v>
      </c>
      <c r="M54" s="387"/>
      <c r="N54" s="388"/>
      <c r="O54" s="32"/>
      <c r="P54" s="31"/>
      <c r="Q54" s="31"/>
      <c r="R54" s="31"/>
      <c r="S54" s="31"/>
      <c r="T54" s="34"/>
      <c r="U54" s="34"/>
      <c r="V54" s="34"/>
      <c r="W54" s="34"/>
      <c r="X54" s="34"/>
      <c r="Y54" s="34"/>
      <c r="Z54" s="34"/>
      <c r="AA54" s="173"/>
      <c r="AB54" s="174"/>
      <c r="AC54" s="387"/>
      <c r="AD54" s="389"/>
      <c r="AE54" s="34"/>
      <c r="AF54" s="34"/>
      <c r="AG54" s="173"/>
      <c r="AH54" s="174"/>
      <c r="AI54" s="169"/>
      <c r="AJ54" s="171"/>
      <c r="AK54" s="172"/>
      <c r="AL54" s="172"/>
      <c r="AM54" s="172"/>
      <c r="AN54" s="171"/>
    </row>
    <row r="55" spans="2:40" ht="13.5" customHeight="1">
      <c r="B55" s="226" t="s">
        <v>640</v>
      </c>
      <c r="C55" s="33">
        <v>10.5</v>
      </c>
      <c r="D55" s="33">
        <f t="shared" si="1"/>
        <v>461</v>
      </c>
      <c r="E55" s="33">
        <f t="shared" si="0"/>
        <v>471.5</v>
      </c>
      <c r="F55" s="385"/>
      <c r="G55" s="386"/>
      <c r="H55" s="386"/>
      <c r="I55" s="32"/>
      <c r="J55" s="32"/>
      <c r="K55" s="32" t="s">
        <v>645</v>
      </c>
      <c r="L55" s="31" t="s">
        <v>645</v>
      </c>
      <c r="M55" s="387"/>
      <c r="N55" s="388"/>
      <c r="O55" s="32"/>
      <c r="P55" s="31"/>
      <c r="Q55" s="31"/>
      <c r="R55" s="31"/>
      <c r="S55" s="31"/>
      <c r="T55" s="34"/>
      <c r="U55" s="228"/>
      <c r="V55" s="34"/>
      <c r="W55" s="34"/>
      <c r="X55" s="34"/>
      <c r="Y55" s="34"/>
      <c r="Z55" s="34"/>
      <c r="AA55" s="173"/>
      <c r="AB55" s="174"/>
      <c r="AC55" s="387"/>
      <c r="AD55" s="389"/>
      <c r="AE55" s="34"/>
      <c r="AF55" s="34"/>
      <c r="AG55" s="173"/>
      <c r="AH55" s="174"/>
      <c r="AI55" s="169"/>
      <c r="AJ55" s="171"/>
      <c r="AK55" s="172"/>
      <c r="AL55" s="172"/>
      <c r="AM55" s="172"/>
      <c r="AN55" s="171"/>
    </row>
    <row r="56" spans="2:40" ht="13.5" customHeight="1">
      <c r="B56" s="226" t="s">
        <v>641</v>
      </c>
      <c r="C56" s="33">
        <v>10.5</v>
      </c>
      <c r="D56" s="33">
        <f t="shared" si="1"/>
        <v>471.5</v>
      </c>
      <c r="E56" s="33">
        <f t="shared" si="0"/>
        <v>482</v>
      </c>
      <c r="F56" s="385"/>
      <c r="G56" s="386"/>
      <c r="H56" s="386"/>
      <c r="I56" s="32"/>
      <c r="J56" s="32"/>
      <c r="K56" s="32" t="s">
        <v>645</v>
      </c>
      <c r="L56" s="31" t="s">
        <v>645</v>
      </c>
      <c r="M56" s="387"/>
      <c r="N56" s="388"/>
      <c r="O56" s="32"/>
      <c r="P56" s="31"/>
      <c r="Q56" s="31"/>
      <c r="R56" s="31"/>
      <c r="S56" s="31"/>
      <c r="T56" s="74"/>
      <c r="U56" s="34"/>
      <c r="V56" s="74"/>
      <c r="W56" s="34"/>
      <c r="X56" s="34"/>
      <c r="Y56" s="34"/>
      <c r="Z56" s="34"/>
      <c r="AA56" s="173"/>
      <c r="AB56" s="174"/>
      <c r="AC56" s="387"/>
      <c r="AD56" s="389"/>
      <c r="AE56" s="34"/>
      <c r="AF56" s="34"/>
      <c r="AG56" s="173"/>
      <c r="AH56" s="174"/>
      <c r="AI56" s="169"/>
      <c r="AJ56" s="171"/>
      <c r="AK56" s="172"/>
      <c r="AL56" s="172"/>
      <c r="AM56" s="172"/>
      <c r="AN56" s="171"/>
    </row>
    <row r="57" spans="2:40" ht="13.5" customHeight="1">
      <c r="B57" s="226" t="s">
        <v>642</v>
      </c>
      <c r="C57" s="33">
        <v>10</v>
      </c>
      <c r="D57" s="33">
        <f t="shared" si="1"/>
        <v>482</v>
      </c>
      <c r="E57" s="33">
        <f t="shared" si="0"/>
        <v>492</v>
      </c>
      <c r="F57" s="385"/>
      <c r="G57" s="386"/>
      <c r="H57" s="386"/>
      <c r="I57" s="32"/>
      <c r="J57" s="32"/>
      <c r="K57" s="32"/>
      <c r="L57" s="31" t="s">
        <v>645</v>
      </c>
      <c r="M57" s="387"/>
      <c r="N57" s="388"/>
      <c r="O57" s="32"/>
      <c r="P57" s="31"/>
      <c r="Q57" s="31"/>
      <c r="R57" s="31"/>
      <c r="S57" s="31"/>
      <c r="T57" s="34"/>
      <c r="U57" s="34"/>
      <c r="V57" s="34"/>
      <c r="W57" s="34"/>
      <c r="X57" s="34"/>
      <c r="Y57" s="34"/>
      <c r="Z57" s="34"/>
      <c r="AA57" s="173"/>
      <c r="AB57" s="174"/>
      <c r="AC57" s="387"/>
      <c r="AD57" s="389"/>
      <c r="AE57" s="34"/>
      <c r="AF57" s="34"/>
      <c r="AG57" s="173"/>
      <c r="AH57" s="174"/>
      <c r="AI57" s="169"/>
      <c r="AJ57" s="171"/>
      <c r="AK57" s="172"/>
      <c r="AL57" s="172"/>
      <c r="AM57" s="172"/>
      <c r="AN57" s="171"/>
    </row>
    <row r="58" spans="2:40" ht="13.5" customHeight="1">
      <c r="B58" s="226" t="s">
        <v>643</v>
      </c>
      <c r="C58" s="225">
        <v>4.8499999999999996</v>
      </c>
      <c r="D58" s="33">
        <f t="shared" si="1"/>
        <v>492</v>
      </c>
      <c r="E58" s="33">
        <f t="shared" si="0"/>
        <v>496.85</v>
      </c>
      <c r="F58" s="385"/>
      <c r="G58" s="386"/>
      <c r="H58" s="386"/>
      <c r="I58" s="32"/>
      <c r="J58" s="32"/>
      <c r="K58" s="32" t="s">
        <v>645</v>
      </c>
      <c r="L58" s="31" t="s">
        <v>645</v>
      </c>
      <c r="M58" s="387"/>
      <c r="N58" s="388"/>
      <c r="O58" s="32"/>
      <c r="P58" s="31"/>
      <c r="Q58" s="31"/>
      <c r="R58" s="31"/>
      <c r="S58" s="31"/>
      <c r="T58" s="34"/>
      <c r="U58" s="228"/>
      <c r="V58" s="34"/>
      <c r="W58" s="34"/>
      <c r="X58" s="34"/>
      <c r="Y58" s="34"/>
      <c r="Z58" s="34"/>
      <c r="AA58" s="173"/>
      <c r="AB58" s="174"/>
      <c r="AC58" s="387"/>
      <c r="AD58" s="389"/>
      <c r="AE58" s="34"/>
      <c r="AF58" s="34"/>
      <c r="AG58" s="173"/>
      <c r="AH58" s="174"/>
      <c r="AI58" s="169"/>
      <c r="AJ58" s="171"/>
      <c r="AK58" s="172"/>
      <c r="AL58" s="172"/>
      <c r="AM58" s="172"/>
      <c r="AN58" s="171"/>
    </row>
    <row r="59" spans="2:40" ht="13.5" customHeight="1">
      <c r="B59" s="226" t="s">
        <v>644</v>
      </c>
      <c r="C59" s="225">
        <v>0.15</v>
      </c>
      <c r="D59" s="33">
        <f t="shared" si="1"/>
        <v>496.85</v>
      </c>
      <c r="E59" s="33">
        <f>+C59+D59</f>
        <v>497</v>
      </c>
      <c r="F59" s="392" t="s">
        <v>594</v>
      </c>
      <c r="G59" s="386"/>
      <c r="H59" s="386"/>
      <c r="I59" s="32"/>
      <c r="J59" s="32"/>
      <c r="K59" s="32"/>
      <c r="L59" s="32"/>
      <c r="M59" s="387"/>
      <c r="N59" s="388"/>
      <c r="O59" s="32"/>
      <c r="P59" s="31"/>
      <c r="Q59" s="31"/>
      <c r="R59" s="31"/>
      <c r="S59" s="31"/>
      <c r="T59" s="74"/>
      <c r="U59" s="74"/>
      <c r="V59" s="74"/>
      <c r="W59" s="74"/>
      <c r="X59" s="74"/>
      <c r="Y59" s="74"/>
      <c r="Z59" s="74"/>
      <c r="AA59" s="173"/>
      <c r="AB59" s="174"/>
      <c r="AC59" s="387"/>
      <c r="AD59" s="389"/>
      <c r="AE59" s="34"/>
      <c r="AF59" s="34"/>
      <c r="AG59" s="173"/>
      <c r="AH59" s="174"/>
      <c r="AI59" s="169"/>
      <c r="AJ59" s="171"/>
      <c r="AK59" s="172"/>
      <c r="AL59" s="172"/>
      <c r="AM59" s="172"/>
      <c r="AN59" s="171"/>
    </row>
    <row r="60" spans="2:40" ht="13.5" customHeight="1">
      <c r="B60" s="226"/>
      <c r="C60" s="33"/>
      <c r="D60" s="33"/>
      <c r="E60" s="33"/>
      <c r="F60" s="392"/>
      <c r="G60" s="386"/>
      <c r="H60" s="386"/>
      <c r="I60" s="32"/>
      <c r="J60" s="32"/>
      <c r="K60" s="32"/>
      <c r="L60" s="32"/>
      <c r="M60" s="387"/>
      <c r="N60" s="388"/>
      <c r="O60" s="32"/>
      <c r="P60" s="31"/>
      <c r="Q60" s="31"/>
      <c r="R60" s="31"/>
      <c r="S60" s="31"/>
      <c r="T60" s="34"/>
      <c r="U60" s="34"/>
      <c r="V60" s="34"/>
      <c r="W60" s="34"/>
      <c r="X60" s="34"/>
      <c r="Y60" s="34"/>
      <c r="Z60" s="34"/>
      <c r="AA60" s="173"/>
      <c r="AB60" s="174"/>
      <c r="AC60" s="387"/>
      <c r="AD60" s="389"/>
      <c r="AE60" s="34"/>
      <c r="AF60" s="34"/>
      <c r="AG60" s="173"/>
      <c r="AH60" s="174"/>
      <c r="AI60" s="169"/>
      <c r="AJ60" s="171"/>
      <c r="AK60" s="172"/>
      <c r="AL60" s="172"/>
      <c r="AM60" s="172"/>
      <c r="AN60" s="171"/>
    </row>
    <row r="61" spans="2:40" ht="13.5" customHeight="1">
      <c r="B61" s="226"/>
      <c r="C61" s="33"/>
      <c r="D61" s="33"/>
      <c r="E61" s="33"/>
      <c r="F61" s="392"/>
      <c r="G61" s="386"/>
      <c r="H61" s="386"/>
      <c r="I61" s="32"/>
      <c r="J61" s="32"/>
      <c r="K61" s="32"/>
      <c r="L61" s="32"/>
      <c r="M61" s="387"/>
      <c r="N61" s="388"/>
      <c r="O61" s="32"/>
      <c r="P61" s="31"/>
      <c r="Q61" s="31"/>
      <c r="R61" s="31"/>
      <c r="S61" s="31"/>
      <c r="T61" s="34"/>
      <c r="U61" s="34"/>
      <c r="V61" s="34"/>
      <c r="W61" s="34"/>
      <c r="X61" s="34"/>
      <c r="Y61" s="34"/>
      <c r="Z61" s="34"/>
      <c r="AA61" s="173"/>
      <c r="AB61" s="174"/>
      <c r="AC61" s="387"/>
      <c r="AD61" s="389"/>
      <c r="AE61" s="34"/>
      <c r="AF61" s="34"/>
      <c r="AG61" s="173"/>
      <c r="AH61" s="174"/>
      <c r="AI61" s="169"/>
      <c r="AJ61" s="171"/>
      <c r="AK61" s="172"/>
      <c r="AL61" s="172"/>
      <c r="AM61" s="172"/>
      <c r="AN61" s="171"/>
    </row>
    <row r="62" spans="2:40" ht="13.5" customHeight="1">
      <c r="B62" s="226"/>
      <c r="C62" s="33"/>
      <c r="D62" s="33"/>
      <c r="E62" s="33"/>
      <c r="F62" s="392"/>
      <c r="G62" s="386"/>
      <c r="H62" s="386"/>
      <c r="I62" s="32"/>
      <c r="J62" s="32"/>
      <c r="K62" s="32"/>
      <c r="L62" s="32"/>
      <c r="M62" s="387"/>
      <c r="N62" s="388"/>
      <c r="O62" s="32"/>
      <c r="P62" s="31"/>
      <c r="Q62" s="31"/>
      <c r="R62" s="31"/>
      <c r="S62" s="31"/>
      <c r="T62" s="34"/>
      <c r="U62" s="34"/>
      <c r="V62" s="34"/>
      <c r="W62" s="34"/>
      <c r="X62" s="34"/>
      <c r="Y62" s="34"/>
      <c r="Z62" s="34"/>
      <c r="AA62" s="173"/>
      <c r="AB62" s="174"/>
      <c r="AC62" s="387"/>
      <c r="AD62" s="389"/>
      <c r="AE62" s="34"/>
      <c r="AF62" s="34"/>
      <c r="AG62" s="173"/>
      <c r="AH62" s="174"/>
      <c r="AI62" s="169"/>
      <c r="AJ62" s="171"/>
      <c r="AK62" s="172"/>
      <c r="AL62" s="172"/>
      <c r="AM62" s="172"/>
      <c r="AN62" s="171"/>
    </row>
    <row r="63" spans="2:40" ht="13.5" customHeight="1">
      <c r="B63" s="226"/>
      <c r="C63" s="33"/>
      <c r="D63" s="33"/>
      <c r="E63" s="33"/>
      <c r="F63" s="392"/>
      <c r="G63" s="386"/>
      <c r="H63" s="386"/>
      <c r="I63" s="32"/>
      <c r="J63" s="32"/>
      <c r="K63" s="32"/>
      <c r="L63" s="32"/>
      <c r="M63" s="387"/>
      <c r="N63" s="388"/>
      <c r="O63" s="32"/>
      <c r="P63" s="31"/>
      <c r="Q63" s="31"/>
      <c r="R63" s="31"/>
      <c r="S63" s="31"/>
      <c r="T63" s="34"/>
      <c r="U63" s="34"/>
      <c r="V63" s="34"/>
      <c r="W63" s="34"/>
      <c r="X63" s="34"/>
      <c r="Y63" s="34"/>
      <c r="Z63" s="34"/>
      <c r="AA63" s="173"/>
      <c r="AB63" s="174"/>
      <c r="AC63" s="387"/>
      <c r="AD63" s="389"/>
      <c r="AE63" s="34"/>
      <c r="AF63" s="34"/>
      <c r="AG63" s="173"/>
      <c r="AH63" s="174"/>
      <c r="AI63" s="169"/>
      <c r="AJ63" s="171"/>
      <c r="AK63" s="172"/>
      <c r="AL63" s="172"/>
      <c r="AM63" s="172"/>
      <c r="AN63" s="171"/>
    </row>
    <row r="64" spans="2:40" ht="13.5" customHeight="1">
      <c r="B64" s="226"/>
      <c r="C64" s="33"/>
      <c r="D64" s="33"/>
      <c r="E64" s="33"/>
      <c r="F64" s="392"/>
      <c r="G64" s="386"/>
      <c r="H64" s="386"/>
      <c r="I64" s="32"/>
      <c r="J64" s="32"/>
      <c r="K64" s="32"/>
      <c r="L64" s="32"/>
      <c r="M64" s="387"/>
      <c r="N64" s="388"/>
      <c r="O64" s="32"/>
      <c r="P64" s="31"/>
      <c r="Q64" s="31"/>
      <c r="R64" s="31"/>
      <c r="S64" s="31"/>
      <c r="T64" s="34"/>
      <c r="U64" s="34"/>
      <c r="V64" s="34"/>
      <c r="W64" s="34"/>
      <c r="X64" s="34"/>
      <c r="Y64" s="34"/>
      <c r="Z64" s="34"/>
      <c r="AA64" s="173"/>
      <c r="AB64" s="174"/>
      <c r="AC64" s="387"/>
      <c r="AD64" s="389"/>
      <c r="AE64" s="34"/>
      <c r="AF64" s="34"/>
      <c r="AG64" s="173"/>
      <c r="AH64" s="174"/>
      <c r="AI64" s="169"/>
      <c r="AJ64" s="171"/>
      <c r="AK64" s="172"/>
      <c r="AL64" s="172"/>
      <c r="AM64" s="172"/>
      <c r="AN64" s="171"/>
    </row>
    <row r="65" spans="2:40" ht="13.5" customHeight="1">
      <c r="B65" s="226"/>
      <c r="C65" s="33"/>
      <c r="D65" s="33"/>
      <c r="E65" s="33"/>
      <c r="F65" s="385"/>
      <c r="G65" s="386"/>
      <c r="H65" s="386"/>
      <c r="I65" s="32"/>
      <c r="J65" s="32"/>
      <c r="K65" s="32"/>
      <c r="L65" s="32"/>
      <c r="M65" s="387"/>
      <c r="N65" s="388"/>
      <c r="O65" s="32"/>
      <c r="P65" s="31"/>
      <c r="Q65" s="31"/>
      <c r="R65" s="31"/>
      <c r="S65" s="31"/>
      <c r="T65" s="34"/>
      <c r="U65" s="34"/>
      <c r="V65" s="34"/>
      <c r="W65" s="34"/>
      <c r="X65" s="34"/>
      <c r="Y65" s="34"/>
      <c r="Z65" s="34"/>
      <c r="AA65" s="173"/>
      <c r="AB65" s="174"/>
      <c r="AC65" s="387"/>
      <c r="AD65" s="389"/>
      <c r="AE65" s="34"/>
      <c r="AF65" s="34"/>
      <c r="AG65" s="173"/>
      <c r="AH65" s="174"/>
      <c r="AI65" s="169"/>
      <c r="AJ65" s="171"/>
      <c r="AK65" s="172"/>
      <c r="AL65" s="172"/>
      <c r="AM65" s="172"/>
      <c r="AN65" s="171"/>
    </row>
    <row r="66" spans="2:40" ht="13.5" customHeight="1">
      <c r="B66" s="226"/>
      <c r="C66" s="33"/>
      <c r="D66" s="33"/>
      <c r="E66" s="33"/>
      <c r="F66" s="385"/>
      <c r="G66" s="386"/>
      <c r="H66" s="386"/>
      <c r="I66" s="32"/>
      <c r="J66" s="32"/>
      <c r="K66" s="32"/>
      <c r="L66" s="32"/>
      <c r="M66" s="387"/>
      <c r="N66" s="388"/>
      <c r="O66" s="32"/>
      <c r="P66" s="31"/>
      <c r="Q66" s="31"/>
      <c r="R66" s="31"/>
      <c r="S66" s="31"/>
      <c r="T66" s="34"/>
      <c r="U66" s="34"/>
      <c r="V66" s="34"/>
      <c r="W66" s="34"/>
      <c r="X66" s="34"/>
      <c r="Y66" s="34"/>
      <c r="Z66" s="34"/>
      <c r="AA66" s="173"/>
      <c r="AB66" s="174"/>
      <c r="AC66" s="387"/>
      <c r="AD66" s="389"/>
      <c r="AE66" s="34"/>
      <c r="AF66" s="34"/>
      <c r="AG66" s="173"/>
      <c r="AH66" s="174"/>
      <c r="AI66" s="169"/>
      <c r="AJ66" s="171"/>
      <c r="AK66" s="172"/>
      <c r="AL66" s="172"/>
      <c r="AM66" s="172"/>
      <c r="AN66" s="171"/>
    </row>
    <row r="67" spans="2:40" ht="13.5" customHeight="1">
      <c r="B67" s="226"/>
      <c r="C67" s="33"/>
      <c r="D67" s="33"/>
      <c r="E67" s="33"/>
      <c r="F67" s="385"/>
      <c r="G67" s="386"/>
      <c r="H67" s="386"/>
      <c r="I67" s="32"/>
      <c r="J67" s="32"/>
      <c r="K67" s="32"/>
      <c r="L67" s="32"/>
      <c r="M67" s="387"/>
      <c r="N67" s="388"/>
      <c r="O67" s="32"/>
      <c r="P67" s="31"/>
      <c r="Q67" s="31"/>
      <c r="R67" s="31"/>
      <c r="S67" s="31"/>
      <c r="T67" s="34"/>
      <c r="U67" s="34"/>
      <c r="V67" s="34"/>
      <c r="W67" s="34"/>
      <c r="X67" s="34"/>
      <c r="Y67" s="34"/>
      <c r="Z67" s="34"/>
      <c r="AA67" s="173"/>
      <c r="AB67" s="174"/>
      <c r="AC67" s="387"/>
      <c r="AD67" s="389"/>
      <c r="AE67" s="34"/>
      <c r="AF67" s="34"/>
      <c r="AG67" s="173"/>
      <c r="AH67" s="174"/>
      <c r="AI67" s="169"/>
      <c r="AJ67" s="171"/>
      <c r="AK67" s="172"/>
      <c r="AL67" s="172"/>
      <c r="AM67" s="172"/>
      <c r="AN67" s="171"/>
    </row>
    <row r="68" spans="2:40" ht="13.5" customHeight="1">
      <c r="B68" s="226"/>
      <c r="C68" s="33"/>
      <c r="D68" s="33"/>
      <c r="E68" s="33"/>
      <c r="F68" s="385"/>
      <c r="G68" s="386"/>
      <c r="H68" s="386"/>
      <c r="I68" s="32"/>
      <c r="J68" s="32"/>
      <c r="K68" s="32"/>
      <c r="L68" s="32"/>
      <c r="M68" s="387"/>
      <c r="N68" s="388"/>
      <c r="O68" s="32"/>
      <c r="P68" s="31"/>
      <c r="Q68" s="31"/>
      <c r="R68" s="31"/>
      <c r="S68" s="31"/>
      <c r="T68" s="34"/>
      <c r="U68" s="34"/>
      <c r="V68" s="34"/>
      <c r="W68" s="34"/>
      <c r="X68" s="34"/>
      <c r="Y68" s="34"/>
      <c r="Z68" s="34"/>
      <c r="AA68" s="173"/>
      <c r="AB68" s="174"/>
      <c r="AC68" s="387"/>
      <c r="AD68" s="389"/>
      <c r="AE68" s="34"/>
      <c r="AF68" s="34"/>
      <c r="AG68" s="173"/>
      <c r="AH68" s="174"/>
      <c r="AI68" s="169"/>
      <c r="AJ68" s="171"/>
      <c r="AK68" s="172"/>
      <c r="AL68" s="172"/>
      <c r="AM68" s="172"/>
      <c r="AN68" s="171"/>
    </row>
    <row r="69" spans="2:40" ht="13.5" customHeight="1">
      <c r="B69" s="226"/>
      <c r="C69" s="33"/>
      <c r="D69" s="33"/>
      <c r="E69" s="33"/>
      <c r="F69" s="385"/>
      <c r="G69" s="386"/>
      <c r="H69" s="386"/>
      <c r="I69" s="32"/>
      <c r="J69" s="32"/>
      <c r="K69" s="32"/>
      <c r="L69" s="32"/>
      <c r="M69" s="387"/>
      <c r="N69" s="388"/>
      <c r="O69" s="32"/>
      <c r="P69" s="31"/>
      <c r="Q69" s="31"/>
      <c r="R69" s="31"/>
      <c r="S69" s="31"/>
      <c r="T69" s="34"/>
      <c r="U69" s="34"/>
      <c r="V69" s="34"/>
      <c r="W69" s="34"/>
      <c r="X69" s="34"/>
      <c r="Y69" s="34"/>
      <c r="Z69" s="34"/>
      <c r="AA69" s="173"/>
      <c r="AB69" s="174"/>
      <c r="AC69" s="387"/>
      <c r="AD69" s="389"/>
      <c r="AE69" s="34"/>
      <c r="AF69" s="34"/>
      <c r="AG69" s="173"/>
      <c r="AH69" s="174"/>
      <c r="AI69" s="169"/>
      <c r="AJ69" s="171"/>
      <c r="AK69" s="172"/>
      <c r="AL69" s="172"/>
      <c r="AM69" s="172"/>
      <c r="AN69" s="171"/>
    </row>
    <row r="70" spans="2:40" ht="13.5" customHeight="1">
      <c r="B70" s="226"/>
      <c r="C70" s="33"/>
      <c r="D70" s="33"/>
      <c r="E70" s="33"/>
      <c r="F70" s="385"/>
      <c r="G70" s="386"/>
      <c r="H70" s="386"/>
      <c r="I70" s="32"/>
      <c r="J70" s="32"/>
      <c r="K70" s="32"/>
      <c r="L70" s="32"/>
      <c r="M70" s="387"/>
      <c r="N70" s="388"/>
      <c r="O70" s="32"/>
      <c r="P70" s="31"/>
      <c r="Q70" s="31"/>
      <c r="R70" s="31"/>
      <c r="S70" s="31"/>
      <c r="T70" s="34"/>
      <c r="U70" s="34"/>
      <c r="V70" s="34"/>
      <c r="W70" s="34"/>
      <c r="X70" s="34"/>
      <c r="Y70" s="34"/>
      <c r="Z70" s="34"/>
      <c r="AA70" s="173"/>
      <c r="AB70" s="174"/>
      <c r="AC70" s="387"/>
      <c r="AD70" s="389"/>
      <c r="AE70" s="34"/>
      <c r="AF70" s="34"/>
      <c r="AG70" s="173"/>
      <c r="AH70" s="174"/>
      <c r="AI70" s="169"/>
      <c r="AJ70" s="171"/>
      <c r="AK70" s="172"/>
      <c r="AL70" s="172"/>
      <c r="AM70" s="172"/>
      <c r="AN70" s="171"/>
    </row>
    <row r="71" spans="2:40" ht="13.5" customHeight="1">
      <c r="B71" s="226"/>
      <c r="C71" s="33"/>
      <c r="D71" s="33"/>
      <c r="E71" s="33"/>
      <c r="F71" s="392"/>
      <c r="G71" s="386"/>
      <c r="H71" s="386"/>
      <c r="I71" s="32"/>
      <c r="J71" s="32"/>
      <c r="K71" s="32"/>
      <c r="L71" s="32"/>
      <c r="M71" s="387"/>
      <c r="N71" s="388"/>
      <c r="O71" s="32"/>
      <c r="P71" s="31"/>
      <c r="Q71" s="31"/>
      <c r="R71" s="31"/>
      <c r="S71" s="31"/>
      <c r="T71" s="34"/>
      <c r="U71" s="34"/>
      <c r="V71" s="34"/>
      <c r="W71" s="34"/>
      <c r="X71" s="34"/>
      <c r="Y71" s="34"/>
      <c r="Z71" s="34"/>
      <c r="AA71" s="173"/>
      <c r="AB71" s="174"/>
      <c r="AC71" s="387"/>
      <c r="AD71" s="389"/>
      <c r="AE71" s="34"/>
      <c r="AF71" s="34"/>
      <c r="AG71" s="173"/>
      <c r="AH71" s="174"/>
      <c r="AI71" s="169"/>
      <c r="AJ71" s="171"/>
      <c r="AK71" s="172"/>
      <c r="AL71" s="172"/>
      <c r="AM71" s="172"/>
      <c r="AN71" s="171"/>
    </row>
    <row r="72" spans="2:40" ht="13.5" customHeight="1">
      <c r="B72" s="226"/>
      <c r="C72" s="33"/>
      <c r="D72" s="33"/>
      <c r="E72" s="33"/>
      <c r="F72" s="392"/>
      <c r="G72" s="386"/>
      <c r="H72" s="386"/>
      <c r="I72" s="32"/>
      <c r="J72" s="32"/>
      <c r="K72" s="32"/>
      <c r="L72" s="32"/>
      <c r="M72" s="387"/>
      <c r="N72" s="388"/>
      <c r="O72" s="32"/>
      <c r="P72" s="31"/>
      <c r="Q72" s="31"/>
      <c r="R72" s="31"/>
      <c r="S72" s="31"/>
      <c r="T72" s="34"/>
      <c r="U72" s="34"/>
      <c r="V72" s="34"/>
      <c r="W72" s="34"/>
      <c r="X72" s="34"/>
      <c r="Y72" s="34"/>
      <c r="Z72" s="34"/>
      <c r="AA72" s="173"/>
      <c r="AB72" s="174"/>
      <c r="AC72" s="387"/>
      <c r="AD72" s="389"/>
      <c r="AE72" s="34"/>
      <c r="AF72" s="34"/>
      <c r="AG72" s="173"/>
      <c r="AH72" s="174"/>
      <c r="AI72" s="169"/>
      <c r="AJ72" s="171"/>
      <c r="AK72" s="172"/>
      <c r="AL72" s="172"/>
      <c r="AM72" s="172"/>
      <c r="AN72" s="171"/>
    </row>
    <row r="73" spans="2:40" ht="13.5" customHeight="1">
      <c r="B73" s="226"/>
      <c r="C73" s="33"/>
      <c r="D73" s="33"/>
      <c r="E73" s="33"/>
      <c r="F73" s="392"/>
      <c r="G73" s="386"/>
      <c r="H73" s="386"/>
      <c r="I73" s="32"/>
      <c r="J73" s="32"/>
      <c r="K73" s="32"/>
      <c r="L73" s="32"/>
      <c r="M73" s="387"/>
      <c r="N73" s="388"/>
      <c r="O73" s="32"/>
      <c r="P73" s="31"/>
      <c r="Q73" s="31"/>
      <c r="R73" s="31"/>
      <c r="S73" s="31"/>
      <c r="T73" s="74"/>
      <c r="U73" s="74"/>
      <c r="V73" s="74"/>
      <c r="W73" s="34"/>
      <c r="X73" s="34"/>
      <c r="Y73" s="34"/>
      <c r="Z73" s="34"/>
      <c r="AA73" s="173"/>
      <c r="AB73" s="174"/>
      <c r="AC73" s="387"/>
      <c r="AD73" s="389"/>
      <c r="AE73" s="34"/>
      <c r="AF73" s="34"/>
      <c r="AG73" s="173"/>
      <c r="AH73" s="174"/>
      <c r="AI73" s="169"/>
      <c r="AJ73" s="171"/>
      <c r="AK73" s="172"/>
      <c r="AL73" s="172"/>
      <c r="AM73" s="172"/>
      <c r="AN73" s="171"/>
    </row>
    <row r="74" spans="2:40" ht="13.5" customHeight="1">
      <c r="B74" s="226"/>
      <c r="C74" s="33"/>
      <c r="D74" s="33"/>
      <c r="E74" s="33"/>
      <c r="F74" s="385"/>
      <c r="G74" s="386"/>
      <c r="H74" s="386"/>
      <c r="I74" s="32"/>
      <c r="J74" s="32"/>
      <c r="K74" s="32"/>
      <c r="L74" s="32"/>
      <c r="M74" s="387"/>
      <c r="N74" s="388"/>
      <c r="O74" s="32"/>
      <c r="P74" s="31"/>
      <c r="Q74" s="31"/>
      <c r="R74" s="31"/>
      <c r="S74" s="31"/>
      <c r="T74" s="34"/>
      <c r="U74" s="34"/>
      <c r="V74" s="34"/>
      <c r="W74" s="34"/>
      <c r="X74" s="34"/>
      <c r="Y74" s="34"/>
      <c r="Z74" s="34"/>
      <c r="AA74" s="173"/>
      <c r="AB74" s="174"/>
      <c r="AC74" s="387"/>
      <c r="AD74" s="389"/>
      <c r="AE74" s="34"/>
      <c r="AF74" s="34"/>
      <c r="AG74" s="173"/>
      <c r="AH74" s="174"/>
      <c r="AI74" s="169"/>
      <c r="AJ74" s="171"/>
      <c r="AK74" s="172"/>
      <c r="AL74" s="172"/>
      <c r="AM74" s="172"/>
      <c r="AN74" s="171"/>
    </row>
    <row r="75" spans="2:40" ht="13.5" customHeight="1">
      <c r="B75" s="226"/>
      <c r="C75" s="33"/>
      <c r="D75" s="33"/>
      <c r="E75" s="33"/>
      <c r="F75" s="385"/>
      <c r="G75" s="386"/>
      <c r="H75" s="386"/>
      <c r="I75" s="32"/>
      <c r="J75" s="32"/>
      <c r="K75" s="32"/>
      <c r="L75" s="32"/>
      <c r="M75" s="387"/>
      <c r="N75" s="388"/>
      <c r="O75" s="32"/>
      <c r="P75" s="31"/>
      <c r="Q75" s="31"/>
      <c r="R75" s="31"/>
      <c r="S75" s="31"/>
      <c r="T75" s="34"/>
      <c r="U75" s="34"/>
      <c r="V75" s="34"/>
      <c r="W75" s="34"/>
      <c r="X75" s="34"/>
      <c r="Y75" s="34"/>
      <c r="Z75" s="34"/>
      <c r="AA75" s="173"/>
      <c r="AB75" s="174"/>
      <c r="AC75" s="387"/>
      <c r="AD75" s="389"/>
      <c r="AE75" s="34"/>
      <c r="AF75" s="34"/>
      <c r="AG75" s="173"/>
      <c r="AH75" s="174"/>
      <c r="AI75" s="169"/>
      <c r="AJ75" s="171"/>
      <c r="AK75" s="172"/>
      <c r="AL75" s="172"/>
      <c r="AM75" s="172"/>
      <c r="AN75" s="171"/>
    </row>
    <row r="76" spans="2:40" ht="13.5" customHeight="1">
      <c r="B76" s="226"/>
      <c r="C76" s="33"/>
      <c r="D76" s="33"/>
      <c r="E76" s="33"/>
      <c r="F76" s="385"/>
      <c r="G76" s="386"/>
      <c r="H76" s="386"/>
      <c r="I76" s="32"/>
      <c r="J76" s="32"/>
      <c r="K76" s="32"/>
      <c r="L76" s="32"/>
      <c r="M76" s="387"/>
      <c r="N76" s="388"/>
      <c r="O76" s="32"/>
      <c r="P76" s="31"/>
      <c r="Q76" s="31"/>
      <c r="R76" s="31"/>
      <c r="S76" s="31"/>
      <c r="T76" s="34"/>
      <c r="U76" s="34"/>
      <c r="V76" s="34"/>
      <c r="W76" s="34"/>
      <c r="X76" s="34"/>
      <c r="Y76" s="34"/>
      <c r="Z76" s="34"/>
      <c r="AA76" s="173"/>
      <c r="AB76" s="174"/>
      <c r="AC76" s="387"/>
      <c r="AD76" s="389"/>
      <c r="AE76" s="34"/>
      <c r="AF76" s="34"/>
      <c r="AG76" s="173"/>
      <c r="AH76" s="174"/>
      <c r="AI76" s="169"/>
      <c r="AJ76" s="171"/>
      <c r="AK76" s="172"/>
      <c r="AL76" s="172"/>
      <c r="AM76" s="172"/>
      <c r="AN76" s="171"/>
    </row>
    <row r="77" spans="2:40" ht="13.5" customHeight="1">
      <c r="B77" s="226"/>
      <c r="C77" s="33"/>
      <c r="D77" s="33"/>
      <c r="E77" s="33"/>
      <c r="F77" s="385"/>
      <c r="G77" s="386"/>
      <c r="H77" s="386"/>
      <c r="I77" s="32"/>
      <c r="J77" s="32"/>
      <c r="K77" s="32"/>
      <c r="L77" s="32"/>
      <c r="M77" s="387"/>
      <c r="N77" s="388"/>
      <c r="O77" s="32"/>
      <c r="P77" s="31"/>
      <c r="Q77" s="31"/>
      <c r="R77" s="31"/>
      <c r="S77" s="31"/>
      <c r="T77" s="34"/>
      <c r="U77" s="34"/>
      <c r="V77" s="34"/>
      <c r="W77" s="34"/>
      <c r="X77" s="34"/>
      <c r="Y77" s="34"/>
      <c r="Z77" s="34"/>
      <c r="AA77" s="173"/>
      <c r="AB77" s="174"/>
      <c r="AC77" s="387"/>
      <c r="AD77" s="389"/>
      <c r="AE77" s="34"/>
      <c r="AF77" s="34"/>
      <c r="AG77" s="173"/>
      <c r="AH77" s="174"/>
      <c r="AI77" s="169"/>
      <c r="AJ77" s="171"/>
      <c r="AK77" s="172"/>
      <c r="AL77" s="172"/>
      <c r="AM77" s="172"/>
      <c r="AN77" s="171"/>
    </row>
    <row r="78" spans="2:40" ht="13.5" customHeight="1">
      <c r="B78" s="226"/>
      <c r="C78" s="33"/>
      <c r="D78" s="33"/>
      <c r="E78" s="33"/>
      <c r="F78" s="385"/>
      <c r="G78" s="386"/>
      <c r="H78" s="386"/>
      <c r="I78" s="32"/>
      <c r="J78" s="32"/>
      <c r="K78" s="32"/>
      <c r="L78" s="32"/>
      <c r="M78" s="387"/>
      <c r="N78" s="388"/>
      <c r="O78" s="32"/>
      <c r="P78" s="31"/>
      <c r="Q78" s="31"/>
      <c r="R78" s="31"/>
      <c r="S78" s="31"/>
      <c r="T78" s="34"/>
      <c r="U78" s="34"/>
      <c r="V78" s="34"/>
      <c r="W78" s="34"/>
      <c r="X78" s="34"/>
      <c r="Y78" s="34"/>
      <c r="Z78" s="34"/>
      <c r="AA78" s="173"/>
      <c r="AB78" s="174"/>
      <c r="AC78" s="387"/>
      <c r="AD78" s="389"/>
      <c r="AE78" s="34"/>
      <c r="AF78" s="34"/>
      <c r="AG78" s="173"/>
      <c r="AH78" s="174"/>
      <c r="AI78" s="169"/>
      <c r="AJ78" s="171"/>
      <c r="AK78" s="172"/>
      <c r="AL78" s="172"/>
      <c r="AM78" s="172"/>
      <c r="AN78" s="171"/>
    </row>
    <row r="79" spans="2:40" ht="13.5" customHeight="1">
      <c r="B79" s="34"/>
      <c r="C79" s="33"/>
      <c r="D79" s="33"/>
      <c r="E79" s="33"/>
      <c r="F79" s="385"/>
      <c r="G79" s="386"/>
      <c r="H79" s="386"/>
      <c r="I79" s="32"/>
      <c r="J79" s="32"/>
      <c r="K79" s="32"/>
      <c r="L79" s="32"/>
      <c r="M79" s="387"/>
      <c r="N79" s="388"/>
      <c r="O79" s="32"/>
      <c r="P79" s="31"/>
      <c r="Q79" s="31"/>
      <c r="R79" s="31"/>
      <c r="S79" s="31"/>
      <c r="T79" s="34"/>
      <c r="U79" s="34"/>
      <c r="V79" s="34"/>
      <c r="W79" s="34"/>
      <c r="X79" s="34"/>
      <c r="Y79" s="34"/>
      <c r="Z79" s="34"/>
      <c r="AA79" s="173"/>
      <c r="AB79" s="174"/>
      <c r="AC79" s="387"/>
      <c r="AD79" s="389"/>
      <c r="AE79" s="34"/>
      <c r="AF79" s="34"/>
      <c r="AG79" s="173"/>
      <c r="AH79" s="174"/>
      <c r="AI79" s="169"/>
      <c r="AJ79" s="171"/>
      <c r="AK79" s="172"/>
      <c r="AL79" s="172"/>
      <c r="AM79" s="172"/>
      <c r="AN79" s="171"/>
    </row>
    <row r="80" spans="2:40" ht="13.5" customHeight="1">
      <c r="B80" s="34"/>
      <c r="C80" s="33"/>
      <c r="D80" s="33"/>
      <c r="E80" s="33"/>
      <c r="F80" s="385"/>
      <c r="G80" s="386"/>
      <c r="H80" s="386"/>
      <c r="I80" s="32"/>
      <c r="J80" s="32"/>
      <c r="K80" s="32"/>
      <c r="L80" s="32"/>
      <c r="M80" s="387"/>
      <c r="N80" s="388"/>
      <c r="O80" s="32"/>
      <c r="P80" s="31"/>
      <c r="Q80" s="31"/>
      <c r="R80" s="31"/>
      <c r="S80" s="31"/>
      <c r="T80" s="34"/>
      <c r="U80" s="34"/>
      <c r="V80" s="34"/>
      <c r="W80" s="34"/>
      <c r="X80" s="34"/>
      <c r="Y80" s="34"/>
      <c r="Z80" s="34"/>
      <c r="AA80" s="173"/>
      <c r="AB80" s="174"/>
      <c r="AC80" s="387"/>
      <c r="AD80" s="389"/>
      <c r="AE80" s="34"/>
      <c r="AF80" s="34"/>
      <c r="AG80" s="173"/>
      <c r="AH80" s="174"/>
      <c r="AI80" s="169"/>
      <c r="AJ80" s="171"/>
      <c r="AK80" s="172"/>
      <c r="AL80" s="172"/>
      <c r="AM80" s="172"/>
      <c r="AN80" s="171"/>
    </row>
    <row r="81" spans="2:40" ht="13.5" customHeight="1">
      <c r="B81" s="34"/>
      <c r="C81" s="33"/>
      <c r="D81" s="33"/>
      <c r="E81" s="33"/>
      <c r="F81" s="385"/>
      <c r="G81" s="386"/>
      <c r="H81" s="386"/>
      <c r="I81" s="32"/>
      <c r="J81" s="32"/>
      <c r="K81" s="32"/>
      <c r="L81" s="32"/>
      <c r="M81" s="387"/>
      <c r="N81" s="388"/>
      <c r="O81" s="32"/>
      <c r="P81" s="31"/>
      <c r="Q81" s="31"/>
      <c r="R81" s="31"/>
      <c r="S81" s="31"/>
      <c r="T81" s="34"/>
      <c r="U81" s="34"/>
      <c r="V81" s="34"/>
      <c r="W81" s="34"/>
      <c r="X81" s="34"/>
      <c r="Y81" s="34"/>
      <c r="Z81" s="34"/>
      <c r="AA81" s="173"/>
      <c r="AB81" s="174"/>
      <c r="AC81" s="387"/>
      <c r="AD81" s="389"/>
      <c r="AE81" s="34"/>
      <c r="AF81" s="34"/>
      <c r="AG81" s="173"/>
      <c r="AH81" s="174"/>
      <c r="AI81" s="169"/>
      <c r="AJ81" s="171"/>
      <c r="AK81" s="172"/>
      <c r="AL81" s="172"/>
      <c r="AM81" s="172"/>
      <c r="AN81" s="171"/>
    </row>
    <row r="82" spans="2:40" ht="13.5" customHeight="1"/>
    <row r="83" spans="2:40" ht="13.5" customHeight="1"/>
    <row r="84" spans="2:40" ht="13.5" customHeight="1"/>
    <row r="85" spans="2:40" ht="13.5" customHeight="1"/>
    <row r="86" spans="2:40" ht="13.5" customHeight="1"/>
    <row r="87" spans="2:40" ht="13.5" customHeight="1"/>
    <row r="88" spans="2:40" ht="13.5" customHeight="1"/>
    <row r="89" spans="2:40" ht="13.5" customHeight="1"/>
    <row r="90" spans="2:40" ht="13.5" customHeight="1"/>
    <row r="91" spans="2:40" ht="13.5" customHeight="1"/>
    <row r="92" spans="2:40" ht="13.5" customHeight="1"/>
    <row r="93" spans="2:40" ht="13.5" customHeight="1"/>
    <row r="94" spans="2:40" ht="13.5" customHeight="1"/>
  </sheetData>
  <mergeCells count="268">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 ref="F51:H51"/>
    <mergeCell ref="M51:N51"/>
    <mergeCell ref="AC51:AD51"/>
    <mergeCell ref="F52:H52"/>
    <mergeCell ref="M52:N52"/>
    <mergeCell ref="AC52:AD52"/>
    <mergeCell ref="F53:H53"/>
    <mergeCell ref="M53:N53"/>
    <mergeCell ref="AC53:AD53"/>
    <mergeCell ref="F54:H54"/>
    <mergeCell ref="M54:N54"/>
    <mergeCell ref="AC54:AD54"/>
    <mergeCell ref="F55:H55"/>
    <mergeCell ref="M55:N55"/>
    <mergeCell ref="AC55:AD55"/>
    <mergeCell ref="F56:H56"/>
    <mergeCell ref="M56:N56"/>
    <mergeCell ref="AC56:AD56"/>
    <mergeCell ref="F57:H57"/>
    <mergeCell ref="M57:N57"/>
    <mergeCell ref="AC57:AD57"/>
    <mergeCell ref="F58:H58"/>
    <mergeCell ref="M58:N58"/>
    <mergeCell ref="AC58:AD58"/>
    <mergeCell ref="F59:H59"/>
    <mergeCell ref="M59:N59"/>
    <mergeCell ref="AC59:AD59"/>
    <mergeCell ref="F60:H60"/>
    <mergeCell ref="M60:N60"/>
    <mergeCell ref="AC60:AD60"/>
    <mergeCell ref="F61:H61"/>
    <mergeCell ref="M61:N61"/>
    <mergeCell ref="AC61:AD61"/>
    <mergeCell ref="F62:H62"/>
    <mergeCell ref="M62:N62"/>
    <mergeCell ref="AC62:AD62"/>
    <mergeCell ref="F63:H63"/>
    <mergeCell ref="M63:N63"/>
    <mergeCell ref="AC63:AD63"/>
    <mergeCell ref="F64:H64"/>
    <mergeCell ref="M64:N64"/>
    <mergeCell ref="AC64:AD64"/>
    <mergeCell ref="F65:H65"/>
    <mergeCell ref="M65:N65"/>
    <mergeCell ref="AC65:AD65"/>
    <mergeCell ref="F66:H66"/>
    <mergeCell ref="M66:N66"/>
    <mergeCell ref="AC66:AD66"/>
    <mergeCell ref="F67:H67"/>
    <mergeCell ref="M67:N67"/>
    <mergeCell ref="AC67:AD67"/>
    <mergeCell ref="F68:H68"/>
    <mergeCell ref="M68:N68"/>
    <mergeCell ref="AC68:AD68"/>
    <mergeCell ref="AC72:AD72"/>
    <mergeCell ref="F73:H73"/>
    <mergeCell ref="M73:N73"/>
    <mergeCell ref="AC73:AD73"/>
    <mergeCell ref="F74:H74"/>
    <mergeCell ref="M74:N74"/>
    <mergeCell ref="AC74:AD74"/>
    <mergeCell ref="F69:H69"/>
    <mergeCell ref="M69:N69"/>
    <mergeCell ref="AC69:AD69"/>
    <mergeCell ref="F70:H70"/>
    <mergeCell ref="M70:N70"/>
    <mergeCell ref="AC70:AD70"/>
    <mergeCell ref="F71:H71"/>
    <mergeCell ref="M71:N71"/>
    <mergeCell ref="AC71:AD71"/>
    <mergeCell ref="F81:H81"/>
    <mergeCell ref="M81:N81"/>
    <mergeCell ref="AC81:AD81"/>
    <mergeCell ref="AK50:AN50"/>
    <mergeCell ref="F78:H78"/>
    <mergeCell ref="M78:N78"/>
    <mergeCell ref="AC78:AD78"/>
    <mergeCell ref="F79:H79"/>
    <mergeCell ref="M79:N79"/>
    <mergeCell ref="AC79:AD79"/>
    <mergeCell ref="F80:H80"/>
    <mergeCell ref="M80:N80"/>
    <mergeCell ref="AC80:AD80"/>
    <mergeCell ref="F75:H75"/>
    <mergeCell ref="M75:N75"/>
    <mergeCell ref="AC75:AD75"/>
    <mergeCell ref="F76:H76"/>
    <mergeCell ref="M76:N76"/>
    <mergeCell ref="AC76:AD76"/>
    <mergeCell ref="F77:H77"/>
    <mergeCell ref="M77:N77"/>
    <mergeCell ref="AC77:AD77"/>
    <mergeCell ref="F72:H72"/>
    <mergeCell ref="M72:N72"/>
  </mergeCells>
  <phoneticPr fontId="8"/>
  <dataValidations disablePrompts="1" count="1">
    <dataValidation type="list" allowBlank="1" showInputMessage="1" showErrorMessage="1" sqref="I10:L81"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rowBreaks count="1" manualBreakCount="1">
    <brk id="50"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71"/>
  <sheetViews>
    <sheetView showGridLines="0" showZeros="0" view="pageBreakPreview" topLeftCell="A60" zoomScaleNormal="100" zoomScaleSheetLayoutView="100" workbookViewId="0">
      <selection activeCell="Z18" sqref="Z18"/>
    </sheetView>
  </sheetViews>
  <sheetFormatPr defaultColWidth="9" defaultRowHeight="12"/>
  <cols>
    <col min="1" max="1" width="1.625" style="2" customWidth="1"/>
    <col min="2" max="35" width="4.125" style="2" customWidth="1"/>
    <col min="36" max="36" width="1.25" style="2" customWidth="1"/>
    <col min="37" max="16384" width="9" style="2"/>
  </cols>
  <sheetData>
    <row r="2" spans="2:35" ht="8.25" customHeight="1"/>
    <row r="3" spans="2:35" s="39" customFormat="1" ht="24.95" customHeight="1">
      <c r="B3" s="476" t="s">
        <v>320</v>
      </c>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row>
    <row r="4" spans="2:35" ht="20.100000000000001" customHeight="1">
      <c r="B4" s="287" t="s">
        <v>27</v>
      </c>
      <c r="C4" s="299"/>
      <c r="D4" s="288"/>
      <c r="E4" s="477" t="str">
        <f>'様式A-1'!D3</f>
        <v>ナカヤマトンネル</v>
      </c>
      <c r="F4" s="478"/>
      <c r="G4" s="478"/>
      <c r="H4" s="478"/>
      <c r="I4" s="479"/>
      <c r="J4" s="480" t="s">
        <v>28</v>
      </c>
      <c r="K4" s="480"/>
      <c r="L4" s="480"/>
      <c r="M4" s="481" t="str">
        <f>'様式A-1'!J3</f>
        <v>一般国道490号　小郡萩道路</v>
      </c>
      <c r="N4" s="481"/>
      <c r="O4" s="481"/>
      <c r="P4" s="481"/>
      <c r="Q4" s="481"/>
      <c r="R4" s="481"/>
      <c r="S4" s="340" t="s">
        <v>162</v>
      </c>
      <c r="T4" s="341"/>
      <c r="U4" s="341"/>
      <c r="V4" s="342"/>
      <c r="W4" s="345" t="str">
        <f>'様式A-1'!K5</f>
        <v>基礎地盤コンサルタンツ株式会社
安田　啓吾</v>
      </c>
      <c r="X4" s="482"/>
      <c r="Y4" s="482"/>
      <c r="Z4" s="482"/>
      <c r="AA4" s="482"/>
      <c r="AB4" s="483"/>
      <c r="AC4" s="487" t="s">
        <v>193</v>
      </c>
      <c r="AD4" s="488"/>
      <c r="AE4" s="489"/>
      <c r="AF4" s="493">
        <f>'様式A-1'!R5</f>
        <v>45181</v>
      </c>
      <c r="AG4" s="494"/>
      <c r="AH4" s="494"/>
      <c r="AI4" s="495"/>
    </row>
    <row r="5" spans="2:35" ht="20.100000000000001" customHeight="1">
      <c r="B5" s="289" t="s">
        <v>0</v>
      </c>
      <c r="C5" s="332"/>
      <c r="D5" s="290"/>
      <c r="E5" s="499" t="str">
        <f>'様式A-1'!D4</f>
        <v>中山トンネル</v>
      </c>
      <c r="F5" s="500"/>
      <c r="G5" s="500"/>
      <c r="H5" s="500"/>
      <c r="I5" s="501"/>
      <c r="J5" s="502" t="s">
        <v>1</v>
      </c>
      <c r="K5" s="502"/>
      <c r="L5" s="502"/>
      <c r="M5" s="481" t="str">
        <f>'様式A-1'!R3</f>
        <v>山口県宇部土木建築事務所
美祢支所</v>
      </c>
      <c r="N5" s="481"/>
      <c r="O5" s="481"/>
      <c r="P5" s="481"/>
      <c r="Q5" s="481"/>
      <c r="R5" s="481"/>
      <c r="S5" s="328"/>
      <c r="T5" s="343"/>
      <c r="U5" s="343"/>
      <c r="V5" s="344"/>
      <c r="W5" s="484"/>
      <c r="X5" s="485"/>
      <c r="Y5" s="485"/>
      <c r="Z5" s="485"/>
      <c r="AA5" s="485"/>
      <c r="AB5" s="486"/>
      <c r="AC5" s="490"/>
      <c r="AD5" s="491"/>
      <c r="AE5" s="492"/>
      <c r="AF5" s="496"/>
      <c r="AG5" s="497"/>
      <c r="AH5" s="497"/>
      <c r="AI5" s="498"/>
    </row>
    <row r="6" spans="2:35" ht="26.25" customHeight="1">
      <c r="B6" s="472" t="s">
        <v>192</v>
      </c>
      <c r="C6" s="474"/>
      <c r="D6" s="474"/>
      <c r="E6" s="474"/>
      <c r="F6" s="474"/>
      <c r="G6" s="474"/>
      <c r="H6" s="474"/>
      <c r="I6" s="474"/>
      <c r="J6" s="474"/>
      <c r="K6" s="474"/>
      <c r="L6" s="474"/>
      <c r="M6" s="474"/>
      <c r="N6" s="474"/>
      <c r="O6" s="474"/>
      <c r="P6" s="474"/>
      <c r="Q6" s="474"/>
      <c r="R6" s="474"/>
      <c r="S6" s="474"/>
      <c r="T6" s="474"/>
      <c r="U6" s="474"/>
      <c r="V6" s="474"/>
      <c r="W6" s="474"/>
      <c r="X6" s="474"/>
      <c r="Y6" s="474"/>
      <c r="Z6" s="474"/>
      <c r="AA6" s="474"/>
      <c r="AB6" s="474"/>
      <c r="AC6" s="474"/>
      <c r="AD6" s="474"/>
      <c r="AE6" s="474"/>
      <c r="AF6" s="474"/>
      <c r="AG6" s="474"/>
      <c r="AH6" s="474"/>
      <c r="AI6" s="474"/>
    </row>
    <row r="7" spans="2:35" ht="35.450000000000003" customHeight="1">
      <c r="B7" s="473"/>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c r="AG7" s="475"/>
      <c r="AH7" s="475"/>
      <c r="AI7" s="475"/>
    </row>
    <row r="8" spans="2:35" ht="35.450000000000003" customHeight="1">
      <c r="B8" s="473"/>
      <c r="C8" s="475"/>
      <c r="D8" s="475"/>
      <c r="E8" s="475"/>
      <c r="F8" s="475"/>
      <c r="G8" s="475"/>
      <c r="H8" s="475"/>
      <c r="I8" s="475"/>
      <c r="J8" s="475"/>
      <c r="K8" s="475"/>
      <c r="L8" s="475"/>
      <c r="M8" s="475"/>
      <c r="N8" s="475"/>
      <c r="O8" s="475"/>
      <c r="P8" s="475"/>
      <c r="Q8" s="475"/>
      <c r="R8" s="475"/>
      <c r="S8" s="475"/>
      <c r="T8" s="475"/>
      <c r="U8" s="475"/>
      <c r="V8" s="475"/>
      <c r="W8" s="475"/>
      <c r="X8" s="475"/>
      <c r="Y8" s="475"/>
      <c r="Z8" s="475"/>
      <c r="AA8" s="475"/>
      <c r="AB8" s="475"/>
      <c r="AC8" s="475"/>
      <c r="AD8" s="475"/>
      <c r="AE8" s="475"/>
      <c r="AF8" s="475"/>
      <c r="AG8" s="475"/>
      <c r="AH8" s="475"/>
      <c r="AI8" s="475"/>
    </row>
    <row r="9" spans="2:35" ht="35.450000000000003" customHeight="1">
      <c r="B9" s="473"/>
      <c r="C9" s="475"/>
      <c r="D9" s="475"/>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row>
    <row r="10" spans="2:35" ht="35.450000000000003" customHeight="1">
      <c r="B10" s="473"/>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row>
    <row r="11" spans="2:35" ht="35.450000000000003" customHeight="1">
      <c r="B11" s="473"/>
      <c r="C11" s="475"/>
      <c r="D11" s="475"/>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row>
    <row r="12" spans="2:35" ht="35.450000000000003" customHeight="1">
      <c r="B12" s="473"/>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row>
    <row r="13" spans="2:35" ht="35.450000000000003" customHeight="1">
      <c r="B13" s="473"/>
      <c r="C13" s="475"/>
      <c r="D13" s="475"/>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row>
    <row r="14" spans="2:35" ht="35.450000000000003" customHeight="1">
      <c r="B14" s="473"/>
      <c r="C14" s="475"/>
      <c r="D14" s="475"/>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row>
    <row r="15" spans="2:35" ht="35.450000000000003" customHeight="1">
      <c r="B15" s="473"/>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row>
    <row r="16" spans="2:35" ht="35.450000000000003" customHeight="1">
      <c r="B16" s="473"/>
      <c r="C16" s="475"/>
      <c r="D16" s="475"/>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row>
    <row r="17" spans="2:35" ht="35.450000000000003" customHeight="1">
      <c r="B17" s="473"/>
      <c r="C17" s="475"/>
      <c r="D17" s="475"/>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row>
    <row r="18" spans="2:35" ht="53.25" customHeight="1">
      <c r="B18" s="473"/>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row>
    <row r="19" spans="2:35" ht="15" customHeight="1">
      <c r="B19" s="38"/>
      <c r="C19" s="38"/>
      <c r="D19" s="3"/>
    </row>
    <row r="20" spans="2:35" s="39" customFormat="1" ht="24.95" customHeight="1">
      <c r="B20" s="476" t="s">
        <v>320</v>
      </c>
      <c r="C20" s="476"/>
      <c r="D20" s="476"/>
      <c r="E20" s="476"/>
      <c r="F20" s="476"/>
      <c r="G20" s="476"/>
      <c r="H20" s="476"/>
      <c r="I20" s="476"/>
      <c r="J20" s="476"/>
      <c r="K20" s="476"/>
      <c r="L20" s="476"/>
      <c r="M20" s="476"/>
      <c r="N20" s="476"/>
      <c r="O20" s="476"/>
      <c r="P20" s="476"/>
      <c r="Q20" s="476"/>
      <c r="R20" s="476"/>
      <c r="S20" s="476"/>
      <c r="T20" s="476"/>
      <c r="U20" s="476"/>
      <c r="V20" s="476"/>
      <c r="W20" s="476"/>
      <c r="X20" s="476"/>
      <c r="Y20" s="476"/>
      <c r="Z20" s="476"/>
      <c r="AA20" s="476"/>
      <c r="AB20" s="476"/>
      <c r="AC20" s="476"/>
      <c r="AD20" s="476"/>
      <c r="AE20" s="476"/>
      <c r="AF20" s="476"/>
      <c r="AG20" s="476"/>
      <c r="AH20" s="476"/>
      <c r="AI20" s="476"/>
    </row>
    <row r="21" spans="2:35" ht="20.100000000000001" customHeight="1">
      <c r="B21" s="287" t="s">
        <v>27</v>
      </c>
      <c r="C21" s="299"/>
      <c r="D21" s="288"/>
      <c r="E21" s="477" t="str">
        <f>'様式A-1'!D3</f>
        <v>ナカヤマトンネル</v>
      </c>
      <c r="F21" s="478"/>
      <c r="G21" s="478"/>
      <c r="H21" s="478"/>
      <c r="I21" s="479"/>
      <c r="J21" s="480" t="s">
        <v>28</v>
      </c>
      <c r="K21" s="480"/>
      <c r="L21" s="480"/>
      <c r="M21" s="481" t="str">
        <f>'様式A-1'!J3</f>
        <v>一般国道490号　小郡萩道路</v>
      </c>
      <c r="N21" s="481"/>
      <c r="O21" s="481"/>
      <c r="P21" s="481"/>
      <c r="Q21" s="481"/>
      <c r="R21" s="481"/>
      <c r="S21" s="340" t="s">
        <v>162</v>
      </c>
      <c r="T21" s="341"/>
      <c r="U21" s="341"/>
      <c r="V21" s="342"/>
      <c r="W21" s="345" t="str">
        <f>'様式A-1'!K5</f>
        <v>基礎地盤コンサルタンツ株式会社
安田　啓吾</v>
      </c>
      <c r="X21" s="482"/>
      <c r="Y21" s="482"/>
      <c r="Z21" s="482"/>
      <c r="AA21" s="482"/>
      <c r="AB21" s="483"/>
      <c r="AC21" s="487" t="s">
        <v>193</v>
      </c>
      <c r="AD21" s="488"/>
      <c r="AE21" s="489"/>
      <c r="AF21" s="493">
        <f>'様式A-1'!R5</f>
        <v>45181</v>
      </c>
      <c r="AG21" s="494"/>
      <c r="AH21" s="494"/>
      <c r="AI21" s="495"/>
    </row>
    <row r="22" spans="2:35" ht="20.100000000000001" customHeight="1">
      <c r="B22" s="289" t="s">
        <v>0</v>
      </c>
      <c r="C22" s="332"/>
      <c r="D22" s="290"/>
      <c r="E22" s="499" t="str">
        <f>'様式A-1'!D4</f>
        <v>中山トンネル</v>
      </c>
      <c r="F22" s="500"/>
      <c r="G22" s="500"/>
      <c r="H22" s="500"/>
      <c r="I22" s="501"/>
      <c r="J22" s="502" t="s">
        <v>1</v>
      </c>
      <c r="K22" s="502"/>
      <c r="L22" s="502"/>
      <c r="M22" s="481" t="str">
        <f>'様式A-1'!R3</f>
        <v>山口県宇部土木建築事務所
美祢支所</v>
      </c>
      <c r="N22" s="481"/>
      <c r="O22" s="481"/>
      <c r="P22" s="481"/>
      <c r="Q22" s="481"/>
      <c r="R22" s="481"/>
      <c r="S22" s="328"/>
      <c r="T22" s="343"/>
      <c r="U22" s="343"/>
      <c r="V22" s="344"/>
      <c r="W22" s="484"/>
      <c r="X22" s="485"/>
      <c r="Y22" s="485"/>
      <c r="Z22" s="485"/>
      <c r="AA22" s="485"/>
      <c r="AB22" s="486"/>
      <c r="AC22" s="490"/>
      <c r="AD22" s="491"/>
      <c r="AE22" s="492"/>
      <c r="AF22" s="496"/>
      <c r="AG22" s="497"/>
      <c r="AH22" s="497"/>
      <c r="AI22" s="498"/>
    </row>
    <row r="23" spans="2:35" ht="26.25" customHeight="1">
      <c r="B23" s="472" t="s">
        <v>192</v>
      </c>
      <c r="C23" s="474"/>
      <c r="D23" s="474"/>
      <c r="E23" s="474"/>
      <c r="F23" s="474"/>
      <c r="G23" s="474"/>
      <c r="H23" s="474"/>
      <c r="I23" s="474"/>
      <c r="J23" s="474"/>
      <c r="K23" s="474"/>
      <c r="L23" s="474"/>
      <c r="M23" s="474"/>
      <c r="N23" s="474"/>
      <c r="O23" s="474"/>
      <c r="P23" s="474"/>
      <c r="Q23" s="474"/>
      <c r="R23" s="474"/>
      <c r="S23" s="474"/>
      <c r="T23" s="474"/>
      <c r="U23" s="474"/>
      <c r="V23" s="474"/>
      <c r="W23" s="474"/>
      <c r="X23" s="474"/>
      <c r="Y23" s="474"/>
      <c r="Z23" s="474"/>
      <c r="AA23" s="474"/>
      <c r="AB23" s="474"/>
      <c r="AC23" s="474"/>
      <c r="AD23" s="474"/>
      <c r="AE23" s="474"/>
      <c r="AF23" s="474"/>
      <c r="AG23" s="474"/>
      <c r="AH23" s="474"/>
      <c r="AI23" s="474"/>
    </row>
    <row r="24" spans="2:35" ht="35.450000000000003" customHeight="1">
      <c r="B24" s="473"/>
      <c r="C24" s="475"/>
      <c r="D24" s="475"/>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row>
    <row r="25" spans="2:35" ht="35.450000000000003" customHeight="1">
      <c r="B25" s="473"/>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row>
    <row r="26" spans="2:35" ht="35.450000000000003" customHeight="1">
      <c r="B26" s="473"/>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row>
    <row r="27" spans="2:35" ht="35.450000000000003" customHeight="1">
      <c r="B27" s="473"/>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row>
    <row r="28" spans="2:35" ht="35.450000000000003" customHeight="1">
      <c r="B28" s="473"/>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row>
    <row r="29" spans="2:35" ht="35.450000000000003" customHeight="1">
      <c r="B29" s="473"/>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row>
    <row r="30" spans="2:35" ht="35.450000000000003" customHeight="1">
      <c r="B30" s="473"/>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row>
    <row r="31" spans="2:35" ht="35.450000000000003" customHeight="1">
      <c r="B31" s="473"/>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row>
    <row r="32" spans="2:35" ht="35.450000000000003" customHeight="1">
      <c r="B32" s="473"/>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row>
    <row r="33" spans="2:35" ht="35.450000000000003" customHeight="1">
      <c r="B33" s="473"/>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row>
    <row r="34" spans="2:35" ht="35.450000000000003" customHeight="1">
      <c r="B34" s="473"/>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row>
    <row r="35" spans="2:35" ht="53.25" customHeight="1">
      <c r="B35" s="473"/>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row>
    <row r="36" spans="2:35" ht="15" customHeight="1">
      <c r="B36" s="38"/>
      <c r="C36" s="38"/>
      <c r="D36" s="3"/>
    </row>
    <row r="37" spans="2:35" s="39" customFormat="1" ht="24.95" customHeight="1">
      <c r="B37" s="476" t="s">
        <v>320</v>
      </c>
      <c r="C37" s="476"/>
      <c r="D37" s="476"/>
      <c r="E37" s="476"/>
      <c r="F37" s="476"/>
      <c r="G37" s="476"/>
      <c r="H37" s="476"/>
      <c r="I37" s="476"/>
      <c r="J37" s="476"/>
      <c r="K37" s="476"/>
      <c r="L37" s="476"/>
      <c r="M37" s="476"/>
      <c r="N37" s="476"/>
      <c r="O37" s="476"/>
      <c r="P37" s="476"/>
      <c r="Q37" s="476"/>
      <c r="R37" s="476"/>
      <c r="S37" s="476"/>
      <c r="T37" s="476"/>
      <c r="U37" s="476"/>
      <c r="V37" s="476"/>
      <c r="W37" s="476"/>
      <c r="X37" s="476"/>
      <c r="Y37" s="476"/>
      <c r="Z37" s="476"/>
      <c r="AA37" s="476"/>
      <c r="AB37" s="476"/>
      <c r="AC37" s="476"/>
      <c r="AD37" s="476"/>
      <c r="AE37" s="476"/>
      <c r="AF37" s="476"/>
      <c r="AG37" s="476"/>
      <c r="AH37" s="476"/>
      <c r="AI37" s="476"/>
    </row>
    <row r="38" spans="2:35" ht="20.100000000000001" customHeight="1">
      <c r="B38" s="287" t="s">
        <v>27</v>
      </c>
      <c r="C38" s="299"/>
      <c r="D38" s="288"/>
      <c r="E38" s="477" t="str">
        <f>'様式A-1'!D3</f>
        <v>ナカヤマトンネル</v>
      </c>
      <c r="F38" s="478"/>
      <c r="G38" s="478"/>
      <c r="H38" s="478"/>
      <c r="I38" s="479"/>
      <c r="J38" s="480" t="s">
        <v>28</v>
      </c>
      <c r="K38" s="480"/>
      <c r="L38" s="480"/>
      <c r="M38" s="481" t="str">
        <f>'様式A-1'!J3</f>
        <v>一般国道490号　小郡萩道路</v>
      </c>
      <c r="N38" s="481"/>
      <c r="O38" s="481"/>
      <c r="P38" s="481"/>
      <c r="Q38" s="481"/>
      <c r="R38" s="481"/>
      <c r="S38" s="340" t="s">
        <v>162</v>
      </c>
      <c r="T38" s="341"/>
      <c r="U38" s="341"/>
      <c r="V38" s="342"/>
      <c r="W38" s="345" t="str">
        <f>'様式A-1'!K5</f>
        <v>基礎地盤コンサルタンツ株式会社
安田　啓吾</v>
      </c>
      <c r="X38" s="482"/>
      <c r="Y38" s="482"/>
      <c r="Z38" s="482"/>
      <c r="AA38" s="482"/>
      <c r="AB38" s="483"/>
      <c r="AC38" s="487" t="s">
        <v>193</v>
      </c>
      <c r="AD38" s="488"/>
      <c r="AE38" s="489"/>
      <c r="AF38" s="493">
        <f>'様式A-1'!R5</f>
        <v>45181</v>
      </c>
      <c r="AG38" s="494"/>
      <c r="AH38" s="494"/>
      <c r="AI38" s="495"/>
    </row>
    <row r="39" spans="2:35" ht="20.100000000000001" customHeight="1">
      <c r="B39" s="289" t="s">
        <v>0</v>
      </c>
      <c r="C39" s="332"/>
      <c r="D39" s="290"/>
      <c r="E39" s="499" t="str">
        <f>'様式A-1'!D4</f>
        <v>中山トンネル</v>
      </c>
      <c r="F39" s="500"/>
      <c r="G39" s="500"/>
      <c r="H39" s="500"/>
      <c r="I39" s="501"/>
      <c r="J39" s="502" t="s">
        <v>1</v>
      </c>
      <c r="K39" s="502"/>
      <c r="L39" s="502"/>
      <c r="M39" s="481" t="str">
        <f>'様式A-1'!R3</f>
        <v>山口県宇部土木建築事務所
美祢支所</v>
      </c>
      <c r="N39" s="481"/>
      <c r="O39" s="481"/>
      <c r="P39" s="481"/>
      <c r="Q39" s="481"/>
      <c r="R39" s="481"/>
      <c r="S39" s="328"/>
      <c r="T39" s="343"/>
      <c r="U39" s="343"/>
      <c r="V39" s="344"/>
      <c r="W39" s="484"/>
      <c r="X39" s="485"/>
      <c r="Y39" s="485"/>
      <c r="Z39" s="485"/>
      <c r="AA39" s="485"/>
      <c r="AB39" s="486"/>
      <c r="AC39" s="490"/>
      <c r="AD39" s="491"/>
      <c r="AE39" s="492"/>
      <c r="AF39" s="496"/>
      <c r="AG39" s="497"/>
      <c r="AH39" s="497"/>
      <c r="AI39" s="498"/>
    </row>
    <row r="40" spans="2:35" ht="26.25" customHeight="1">
      <c r="B40" s="472" t="s">
        <v>192</v>
      </c>
      <c r="C40" s="474"/>
      <c r="D40" s="474"/>
      <c r="E40" s="474"/>
      <c r="F40" s="474"/>
      <c r="G40" s="474"/>
      <c r="H40" s="474"/>
      <c r="I40" s="474"/>
      <c r="J40" s="474"/>
      <c r="K40" s="474"/>
      <c r="L40" s="474"/>
      <c r="M40" s="474"/>
      <c r="N40" s="474"/>
      <c r="O40" s="474"/>
      <c r="P40" s="474"/>
      <c r="Q40" s="474"/>
      <c r="R40" s="474"/>
      <c r="S40" s="474"/>
      <c r="T40" s="474"/>
      <c r="U40" s="474"/>
      <c r="V40" s="474"/>
      <c r="W40" s="474"/>
      <c r="X40" s="474"/>
      <c r="Y40" s="474"/>
      <c r="Z40" s="474"/>
      <c r="AA40" s="474"/>
      <c r="AB40" s="474"/>
      <c r="AC40" s="474"/>
      <c r="AD40" s="474"/>
      <c r="AE40" s="474"/>
      <c r="AF40" s="474"/>
      <c r="AG40" s="474"/>
      <c r="AH40" s="474"/>
      <c r="AI40" s="474"/>
    </row>
    <row r="41" spans="2:35" ht="35.450000000000003" customHeight="1">
      <c r="B41" s="473"/>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row>
    <row r="42" spans="2:35" ht="35.450000000000003" customHeight="1">
      <c r="B42" s="473"/>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row>
    <row r="43" spans="2:35" ht="35.450000000000003" customHeight="1">
      <c r="B43" s="473"/>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row>
    <row r="44" spans="2:35" ht="35.450000000000003" customHeight="1">
      <c r="B44" s="473"/>
      <c r="C44" s="475"/>
      <c r="D44" s="475"/>
      <c r="E44" s="475"/>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row>
    <row r="45" spans="2:35" ht="35.450000000000003" customHeight="1">
      <c r="B45" s="473"/>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row>
    <row r="46" spans="2:35" ht="35.450000000000003" customHeight="1">
      <c r="B46" s="473"/>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row>
    <row r="47" spans="2:35" ht="35.450000000000003" customHeight="1">
      <c r="B47" s="473"/>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row>
    <row r="48" spans="2:35" ht="35.450000000000003" customHeight="1">
      <c r="B48" s="473"/>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row>
    <row r="49" spans="2:35" ht="35.450000000000003" customHeight="1">
      <c r="B49" s="473"/>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row>
    <row r="50" spans="2:35" ht="35.450000000000003" customHeight="1">
      <c r="B50" s="473"/>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row>
    <row r="51" spans="2:35" ht="35.450000000000003" customHeight="1">
      <c r="B51" s="473"/>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row>
    <row r="52" spans="2:35" ht="53.25" customHeight="1">
      <c r="B52" s="473"/>
      <c r="C52" s="475"/>
      <c r="D52" s="475"/>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row>
    <row r="53" spans="2:35" ht="15" customHeight="1">
      <c r="B53" s="38"/>
      <c r="C53" s="38"/>
      <c r="D53" s="3"/>
    </row>
    <row r="54" spans="2:35" s="39" customFormat="1" ht="24.95" customHeight="1">
      <c r="B54" s="476" t="s">
        <v>320</v>
      </c>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c r="AG54" s="476"/>
      <c r="AH54" s="476"/>
      <c r="AI54" s="476"/>
    </row>
    <row r="55" spans="2:35" ht="20.100000000000001" customHeight="1">
      <c r="B55" s="287" t="s">
        <v>27</v>
      </c>
      <c r="C55" s="299"/>
      <c r="D55" s="288"/>
      <c r="E55" s="477" t="str">
        <f>'様式A-1'!D3</f>
        <v>ナカヤマトンネル</v>
      </c>
      <c r="F55" s="478"/>
      <c r="G55" s="478"/>
      <c r="H55" s="478"/>
      <c r="I55" s="479"/>
      <c r="J55" s="480" t="s">
        <v>28</v>
      </c>
      <c r="K55" s="480"/>
      <c r="L55" s="480"/>
      <c r="M55" s="481" t="str">
        <f>'様式A-1'!J3</f>
        <v>一般国道490号　小郡萩道路</v>
      </c>
      <c r="N55" s="481"/>
      <c r="O55" s="481"/>
      <c r="P55" s="481"/>
      <c r="Q55" s="481"/>
      <c r="R55" s="481"/>
      <c r="S55" s="340" t="s">
        <v>162</v>
      </c>
      <c r="T55" s="341"/>
      <c r="U55" s="341"/>
      <c r="V55" s="342"/>
      <c r="W55" s="345" t="str">
        <f>'様式A-1'!K5</f>
        <v>基礎地盤コンサルタンツ株式会社
安田　啓吾</v>
      </c>
      <c r="X55" s="482"/>
      <c r="Y55" s="482"/>
      <c r="Z55" s="482"/>
      <c r="AA55" s="482"/>
      <c r="AB55" s="483"/>
      <c r="AC55" s="487" t="s">
        <v>193</v>
      </c>
      <c r="AD55" s="488"/>
      <c r="AE55" s="489"/>
      <c r="AF55" s="493">
        <v>45181</v>
      </c>
      <c r="AG55" s="494"/>
      <c r="AH55" s="494"/>
      <c r="AI55" s="495"/>
    </row>
    <row r="56" spans="2:35" ht="20.100000000000001" customHeight="1">
      <c r="B56" s="289" t="s">
        <v>0</v>
      </c>
      <c r="C56" s="332"/>
      <c r="D56" s="290"/>
      <c r="E56" s="499" t="str">
        <f>'様式A-1'!D4</f>
        <v>中山トンネル</v>
      </c>
      <c r="F56" s="500"/>
      <c r="G56" s="500"/>
      <c r="H56" s="500"/>
      <c r="I56" s="501"/>
      <c r="J56" s="502" t="s">
        <v>1</v>
      </c>
      <c r="K56" s="502"/>
      <c r="L56" s="502"/>
      <c r="M56" s="481" t="str">
        <f>'様式A-1'!R3</f>
        <v>山口県宇部土木建築事務所
美祢支所</v>
      </c>
      <c r="N56" s="481"/>
      <c r="O56" s="481"/>
      <c r="P56" s="481"/>
      <c r="Q56" s="481"/>
      <c r="R56" s="481"/>
      <c r="S56" s="328"/>
      <c r="T56" s="343"/>
      <c r="U56" s="343"/>
      <c r="V56" s="344"/>
      <c r="W56" s="484"/>
      <c r="X56" s="485"/>
      <c r="Y56" s="485"/>
      <c r="Z56" s="485"/>
      <c r="AA56" s="485"/>
      <c r="AB56" s="486"/>
      <c r="AC56" s="490"/>
      <c r="AD56" s="491"/>
      <c r="AE56" s="492"/>
      <c r="AF56" s="496"/>
      <c r="AG56" s="497"/>
      <c r="AH56" s="497"/>
      <c r="AI56" s="498"/>
    </row>
    <row r="57" spans="2:35" ht="26.25" customHeight="1">
      <c r="B57" s="472" t="s">
        <v>192</v>
      </c>
      <c r="C57" s="474"/>
      <c r="D57" s="474"/>
      <c r="E57" s="474"/>
      <c r="F57" s="474"/>
      <c r="G57" s="474"/>
      <c r="H57" s="474"/>
      <c r="I57" s="474"/>
      <c r="J57" s="474"/>
      <c r="K57" s="474"/>
      <c r="L57" s="474"/>
      <c r="M57" s="474"/>
      <c r="N57" s="474"/>
      <c r="O57" s="474"/>
      <c r="P57" s="474"/>
      <c r="Q57" s="474"/>
      <c r="R57" s="474"/>
      <c r="S57" s="474"/>
      <c r="T57" s="474"/>
      <c r="U57" s="474"/>
      <c r="V57" s="474"/>
      <c r="W57" s="474"/>
      <c r="X57" s="474"/>
      <c r="Y57" s="474"/>
      <c r="Z57" s="474"/>
      <c r="AA57" s="474"/>
      <c r="AB57" s="474"/>
      <c r="AC57" s="474"/>
      <c r="AD57" s="474"/>
      <c r="AE57" s="474"/>
      <c r="AF57" s="474"/>
      <c r="AG57" s="474"/>
      <c r="AH57" s="474"/>
      <c r="AI57" s="474"/>
    </row>
    <row r="58" spans="2:35" ht="35.450000000000003" customHeight="1">
      <c r="B58" s="473"/>
      <c r="C58" s="475"/>
      <c r="D58" s="47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row>
    <row r="59" spans="2:35" ht="35.450000000000003" customHeight="1">
      <c r="B59" s="473"/>
      <c r="C59" s="475"/>
      <c r="D59" s="475"/>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row>
    <row r="60" spans="2:35" ht="35.450000000000003" customHeight="1">
      <c r="B60" s="473"/>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row>
    <row r="61" spans="2:35" ht="35.450000000000003" customHeight="1">
      <c r="B61" s="473"/>
      <c r="C61" s="475"/>
      <c r="D61" s="475"/>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row>
    <row r="62" spans="2:35" ht="35.450000000000003" customHeight="1">
      <c r="B62" s="473"/>
      <c r="C62" s="475"/>
      <c r="D62" s="475"/>
      <c r="E62" s="475"/>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row>
    <row r="63" spans="2:35" ht="35.450000000000003" customHeight="1">
      <c r="B63" s="473"/>
      <c r="C63" s="475"/>
      <c r="D63" s="475"/>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row>
    <row r="64" spans="2:35" ht="35.450000000000003" customHeight="1">
      <c r="B64" s="473"/>
      <c r="C64" s="475"/>
      <c r="D64" s="475"/>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row>
    <row r="65" spans="2:35" ht="35.450000000000003" customHeight="1">
      <c r="B65" s="473"/>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row>
    <row r="66" spans="2:35" ht="35.450000000000003" customHeight="1">
      <c r="B66" s="473"/>
      <c r="C66" s="475"/>
      <c r="D66" s="475"/>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row>
    <row r="67" spans="2:35" ht="35.450000000000003" customHeight="1">
      <c r="B67" s="473"/>
      <c r="C67" s="475"/>
      <c r="D67" s="475"/>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row>
    <row r="68" spans="2:35" ht="35.450000000000003" customHeight="1">
      <c r="B68" s="473"/>
      <c r="C68" s="475"/>
      <c r="D68" s="475"/>
      <c r="E68" s="475"/>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row>
    <row r="69" spans="2:35" ht="53.25" customHeight="1">
      <c r="B69" s="473"/>
      <c r="C69" s="475"/>
      <c r="D69" s="475"/>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row>
    <row r="70" spans="2:35" ht="15" customHeight="1">
      <c r="B70" s="38"/>
      <c r="C70" s="38"/>
      <c r="D70" s="3"/>
    </row>
    <row r="71" spans="2:35" ht="15" customHeight="1">
      <c r="B71" s="38"/>
      <c r="C71" s="38"/>
      <c r="D71" s="3"/>
    </row>
  </sheetData>
  <mergeCells count="60">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 ref="B40:B52"/>
    <mergeCell ref="C40:AI52"/>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57:B69"/>
    <mergeCell ref="C57:AI69"/>
    <mergeCell ref="B54:AI54"/>
    <mergeCell ref="B55:D55"/>
    <mergeCell ref="E55:I55"/>
    <mergeCell ref="J55:L55"/>
    <mergeCell ref="M55:R55"/>
    <mergeCell ref="S55:V56"/>
    <mergeCell ref="W55:AB56"/>
    <mergeCell ref="AC55:AE56"/>
    <mergeCell ref="AF55:AI56"/>
    <mergeCell ref="B56:D56"/>
    <mergeCell ref="E56:I56"/>
    <mergeCell ref="J56:L56"/>
    <mergeCell ref="M56:R56"/>
  </mergeCells>
  <phoneticPr fontId="8"/>
  <printOptions horizontalCentered="1" verticalCentered="1"/>
  <pageMargins left="0.19685039370078741" right="0.19685039370078741" top="0.78740157480314965" bottom="0.19685039370078741" header="0.51181102362204722" footer="0.51181102362204722"/>
  <pageSetup paperSize="9" fitToWidth="0" fitToHeight="0" orientation="landscape" copies="2" r:id="rId1"/>
  <headerFooter alignWithMargins="0"/>
  <rowBreaks count="3" manualBreakCount="3">
    <brk id="19" min="1" max="34" man="1"/>
    <brk id="36" min="1" max="34" man="1"/>
    <brk id="53"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view="pageBreakPreview" zoomScaleNormal="100" zoomScaleSheetLayoutView="100" workbookViewId="0">
      <selection activeCell="Z18" sqref="Z18"/>
    </sheetView>
  </sheetViews>
  <sheetFormatPr defaultColWidth="9" defaultRowHeight="12"/>
  <cols>
    <col min="1" max="1" width="1.625" style="189" customWidth="1"/>
    <col min="2" max="2" width="4.125" style="189" customWidth="1"/>
    <col min="3" max="21" width="5.875" style="189" customWidth="1"/>
    <col min="22" max="22" width="8.25" style="189" customWidth="1"/>
    <col min="23" max="24" width="6.75" style="189" customWidth="1"/>
    <col min="25" max="25" width="8.625" style="189" customWidth="1"/>
    <col min="26" max="26" width="1.375" style="189" customWidth="1"/>
    <col min="27" max="29" width="0" style="189" hidden="1" customWidth="1"/>
    <col min="30" max="16384" width="9" style="189"/>
  </cols>
  <sheetData>
    <row r="2" spans="2:29" ht="24.95" customHeight="1">
      <c r="B2" s="18" t="s">
        <v>552</v>
      </c>
      <c r="C2" s="3"/>
      <c r="D2" s="3"/>
      <c r="E2" s="3"/>
      <c r="F2" s="3"/>
      <c r="G2" s="3"/>
      <c r="H2" s="3"/>
      <c r="I2" s="3"/>
      <c r="J2" s="3"/>
      <c r="K2" s="3"/>
      <c r="L2" s="3"/>
      <c r="M2" s="3"/>
      <c r="N2" s="571"/>
      <c r="O2" s="572"/>
      <c r="P2" s="573"/>
      <c r="Q2" s="574"/>
      <c r="R2" s="574"/>
      <c r="S2" s="575"/>
      <c r="T2" s="365" t="s">
        <v>47</v>
      </c>
      <c r="U2" s="365"/>
      <c r="V2" s="576" t="s">
        <v>740</v>
      </c>
      <c r="W2" s="576"/>
      <c r="X2" s="576"/>
      <c r="Y2" s="576"/>
      <c r="AA2" s="95" t="s">
        <v>553</v>
      </c>
      <c r="AB2" s="3" t="s">
        <v>554</v>
      </c>
      <c r="AC2" s="3" t="s">
        <v>555</v>
      </c>
    </row>
    <row r="3" spans="2:29" ht="20.100000000000001" customHeight="1">
      <c r="B3" s="361" t="s">
        <v>27</v>
      </c>
      <c r="C3" s="361"/>
      <c r="D3" s="565" t="str">
        <f>'様式A-1'!D3</f>
        <v>ナカヤマトンネル</v>
      </c>
      <c r="E3" s="565"/>
      <c r="F3" s="565"/>
      <c r="G3" s="565"/>
      <c r="H3" s="365" t="s">
        <v>28</v>
      </c>
      <c r="I3" s="365"/>
      <c r="J3" s="565" t="str">
        <f>'様式A-1'!J3</f>
        <v>一般国道490号　小郡萩道路</v>
      </c>
      <c r="K3" s="565"/>
      <c r="L3" s="565"/>
      <c r="M3" s="565"/>
      <c r="N3" s="365" t="s">
        <v>10</v>
      </c>
      <c r="O3" s="365"/>
      <c r="P3" s="565" t="str">
        <f>'様式A-1'!R3</f>
        <v>山口県宇部土木建築事務所
美祢支所</v>
      </c>
      <c r="Q3" s="565"/>
      <c r="R3" s="565"/>
      <c r="S3" s="565"/>
      <c r="T3" s="365" t="s">
        <v>16</v>
      </c>
      <c r="U3" s="365"/>
      <c r="V3" s="577" t="s">
        <v>741</v>
      </c>
      <c r="W3" s="577"/>
      <c r="X3" s="577"/>
      <c r="Y3" s="577"/>
      <c r="AA3" s="95" t="s">
        <v>556</v>
      </c>
      <c r="AB3" s="3" t="s">
        <v>557</v>
      </c>
      <c r="AC3" s="3" t="s">
        <v>558</v>
      </c>
    </row>
    <row r="4" spans="2:29" ht="20.100000000000001" customHeight="1">
      <c r="B4" s="377" t="s">
        <v>11</v>
      </c>
      <c r="C4" s="377"/>
      <c r="D4" s="578" t="str">
        <f>'様式A-1'!D4</f>
        <v>中山トンネル</v>
      </c>
      <c r="E4" s="578"/>
      <c r="F4" s="578"/>
      <c r="G4" s="578"/>
      <c r="H4" s="365"/>
      <c r="I4" s="365"/>
      <c r="J4" s="565"/>
      <c r="K4" s="565"/>
      <c r="L4" s="565"/>
      <c r="M4" s="565"/>
      <c r="N4" s="365"/>
      <c r="O4" s="365"/>
      <c r="P4" s="565"/>
      <c r="Q4" s="565"/>
      <c r="R4" s="565"/>
      <c r="S4" s="565"/>
      <c r="T4" s="365" t="s">
        <v>17</v>
      </c>
      <c r="U4" s="365"/>
      <c r="V4" s="577" t="s">
        <v>741</v>
      </c>
      <c r="W4" s="577"/>
      <c r="X4" s="577"/>
      <c r="Y4" s="577"/>
      <c r="AA4" s="95" t="s">
        <v>54</v>
      </c>
      <c r="AC4" s="3" t="s">
        <v>559</v>
      </c>
    </row>
    <row r="5" spans="2:29" ht="20.100000000000001" customHeight="1">
      <c r="B5" s="480" t="s">
        <v>12</v>
      </c>
      <c r="C5" s="480"/>
      <c r="D5" s="190" t="s">
        <v>13</v>
      </c>
      <c r="E5" s="565" t="str">
        <f>'様式A-1'!E5</f>
        <v>美祢市美東町川上</v>
      </c>
      <c r="F5" s="565"/>
      <c r="G5" s="565"/>
      <c r="H5" s="365" t="s">
        <v>256</v>
      </c>
      <c r="I5" s="365"/>
      <c r="J5" s="365"/>
      <c r="K5" s="566" t="s">
        <v>579</v>
      </c>
      <c r="L5" s="567"/>
      <c r="M5" s="567"/>
      <c r="N5" s="567"/>
      <c r="O5" s="351" t="s">
        <v>238</v>
      </c>
      <c r="P5" s="352"/>
      <c r="Q5" s="544">
        <v>45160</v>
      </c>
      <c r="R5" s="545"/>
      <c r="S5" s="546"/>
      <c r="T5" s="365" t="s">
        <v>39</v>
      </c>
      <c r="U5" s="365"/>
      <c r="V5" s="191" t="s">
        <v>38</v>
      </c>
      <c r="W5" s="553">
        <v>497</v>
      </c>
      <c r="X5" s="553"/>
      <c r="Y5" s="54" t="s">
        <v>37</v>
      </c>
      <c r="AA5" s="95" t="s">
        <v>55</v>
      </c>
      <c r="AC5" s="3" t="s">
        <v>560</v>
      </c>
    </row>
    <row r="6" spans="2:29" ht="20.100000000000001" customHeight="1">
      <c r="B6" s="480"/>
      <c r="C6" s="480"/>
      <c r="D6" s="190" t="s">
        <v>14</v>
      </c>
      <c r="E6" s="570" t="str">
        <f>'様式A-1'!E6</f>
        <v>美祢市美東町川上</v>
      </c>
      <c r="F6" s="570"/>
      <c r="G6" s="570"/>
      <c r="H6" s="365" t="s">
        <v>257</v>
      </c>
      <c r="I6" s="365"/>
      <c r="J6" s="365"/>
      <c r="K6" s="566" t="s">
        <v>581</v>
      </c>
      <c r="L6" s="567"/>
      <c r="M6" s="567"/>
      <c r="N6" s="567"/>
      <c r="O6" s="568"/>
      <c r="P6" s="569"/>
      <c r="Q6" s="547"/>
      <c r="R6" s="548"/>
      <c r="S6" s="549"/>
      <c r="T6" s="361" t="s">
        <v>15</v>
      </c>
      <c r="U6" s="361"/>
      <c r="V6" s="541" t="s">
        <v>742</v>
      </c>
      <c r="W6" s="542"/>
      <c r="X6" s="542"/>
      <c r="Y6" s="543"/>
      <c r="AC6" s="3" t="s">
        <v>561</v>
      </c>
    </row>
    <row r="7" spans="2:29" ht="6.95" customHeight="1">
      <c r="B7" s="508" t="s">
        <v>18</v>
      </c>
      <c r="C7" s="529" t="s">
        <v>19</v>
      </c>
      <c r="D7" s="535">
        <f>'様式A-1'!E7</f>
        <v>341400.3</v>
      </c>
      <c r="E7" s="536"/>
      <c r="F7" s="487" t="s">
        <v>20</v>
      </c>
      <c r="G7" s="488"/>
      <c r="H7" s="487" t="s">
        <v>21</v>
      </c>
      <c r="I7" s="489"/>
      <c r="J7" s="340" t="s">
        <v>22</v>
      </c>
      <c r="K7" s="342"/>
      <c r="L7" s="361" t="s">
        <v>34</v>
      </c>
      <c r="M7" s="550">
        <v>12</v>
      </c>
      <c r="N7" s="361" t="s">
        <v>33</v>
      </c>
      <c r="O7" s="550">
        <v>0</v>
      </c>
      <c r="P7" s="506" t="s">
        <v>32</v>
      </c>
      <c r="Q7" s="503">
        <v>0</v>
      </c>
      <c r="R7" s="487" t="s">
        <v>36</v>
      </c>
      <c r="S7" s="489"/>
      <c r="T7" s="554" t="s">
        <v>556</v>
      </c>
      <c r="U7" s="555"/>
      <c r="V7" s="560" t="s">
        <v>35</v>
      </c>
      <c r="W7" s="563" t="s">
        <v>290</v>
      </c>
      <c r="X7" s="564"/>
      <c r="Y7" s="519">
        <v>0</v>
      </c>
      <c r="AC7" s="3" t="s">
        <v>562</v>
      </c>
    </row>
    <row r="8" spans="2:29" ht="6.95" customHeight="1">
      <c r="B8" s="508"/>
      <c r="C8" s="530"/>
      <c r="D8" s="537"/>
      <c r="E8" s="538"/>
      <c r="F8" s="532"/>
      <c r="G8" s="533"/>
      <c r="H8" s="532"/>
      <c r="I8" s="534"/>
      <c r="J8" s="327"/>
      <c r="K8" s="520"/>
      <c r="L8" s="521"/>
      <c r="M8" s="551"/>
      <c r="N8" s="521"/>
      <c r="O8" s="551"/>
      <c r="P8" s="507"/>
      <c r="Q8" s="504"/>
      <c r="R8" s="532"/>
      <c r="S8" s="534"/>
      <c r="T8" s="556"/>
      <c r="U8" s="557"/>
      <c r="V8" s="561"/>
      <c r="W8" s="564"/>
      <c r="X8" s="564"/>
      <c r="Y8" s="519"/>
      <c r="AC8" s="3" t="s">
        <v>563</v>
      </c>
    </row>
    <row r="9" spans="2:29" ht="6.95" customHeight="1">
      <c r="B9" s="508"/>
      <c r="C9" s="531"/>
      <c r="D9" s="539"/>
      <c r="E9" s="540"/>
      <c r="F9" s="532"/>
      <c r="G9" s="533"/>
      <c r="H9" s="532"/>
      <c r="I9" s="534"/>
      <c r="J9" s="327"/>
      <c r="K9" s="520"/>
      <c r="L9" s="521"/>
      <c r="M9" s="551"/>
      <c r="N9" s="521"/>
      <c r="O9" s="551"/>
      <c r="P9" s="507"/>
      <c r="Q9" s="504"/>
      <c r="R9" s="532"/>
      <c r="S9" s="534"/>
      <c r="T9" s="556"/>
      <c r="U9" s="557"/>
      <c r="V9" s="561"/>
      <c r="W9" s="564"/>
      <c r="X9" s="564"/>
      <c r="Y9" s="519"/>
    </row>
    <row r="10" spans="2:29" ht="6.95" customHeight="1">
      <c r="B10" s="508"/>
      <c r="C10" s="529" t="s">
        <v>23</v>
      </c>
      <c r="D10" s="535">
        <f>'様式A-1'!E8</f>
        <v>1312059.7</v>
      </c>
      <c r="E10" s="536"/>
      <c r="F10" s="532"/>
      <c r="G10" s="533"/>
      <c r="H10" s="532"/>
      <c r="I10" s="534"/>
      <c r="J10" s="327"/>
      <c r="K10" s="520"/>
      <c r="L10" s="521"/>
      <c r="M10" s="552"/>
      <c r="N10" s="521"/>
      <c r="O10" s="552"/>
      <c r="P10" s="507"/>
      <c r="Q10" s="505"/>
      <c r="R10" s="532"/>
      <c r="S10" s="534"/>
      <c r="T10" s="556"/>
      <c r="U10" s="557"/>
      <c r="V10" s="561"/>
      <c r="W10" s="564"/>
      <c r="X10" s="564"/>
      <c r="Y10" s="519"/>
    </row>
    <row r="11" spans="2:29" ht="6.95" customHeight="1">
      <c r="B11" s="508"/>
      <c r="C11" s="530"/>
      <c r="D11" s="537"/>
      <c r="E11" s="538"/>
      <c r="F11" s="532"/>
      <c r="G11" s="533"/>
      <c r="H11" s="532"/>
      <c r="I11" s="534"/>
      <c r="J11" s="340" t="s">
        <v>24</v>
      </c>
      <c r="K11" s="342"/>
      <c r="L11" s="361" t="s">
        <v>34</v>
      </c>
      <c r="M11" s="550">
        <v>1</v>
      </c>
      <c r="N11" s="361" t="s">
        <v>33</v>
      </c>
      <c r="O11" s="503">
        <v>0</v>
      </c>
      <c r="P11" s="506" t="s">
        <v>32</v>
      </c>
      <c r="Q11" s="503">
        <v>0</v>
      </c>
      <c r="R11" s="532"/>
      <c r="S11" s="534"/>
      <c r="T11" s="556"/>
      <c r="U11" s="557"/>
      <c r="V11" s="561"/>
      <c r="W11" s="564"/>
      <c r="X11" s="564"/>
      <c r="Y11" s="519"/>
    </row>
    <row r="12" spans="2:29" ht="6.95" customHeight="1">
      <c r="B12" s="508"/>
      <c r="C12" s="531"/>
      <c r="D12" s="539"/>
      <c r="E12" s="540"/>
      <c r="F12" s="532"/>
      <c r="G12" s="533"/>
      <c r="H12" s="532"/>
      <c r="I12" s="534"/>
      <c r="J12" s="327"/>
      <c r="K12" s="520"/>
      <c r="L12" s="521"/>
      <c r="M12" s="551"/>
      <c r="N12" s="521"/>
      <c r="O12" s="504"/>
      <c r="P12" s="507"/>
      <c r="Q12" s="504"/>
      <c r="R12" s="532"/>
      <c r="S12" s="534"/>
      <c r="T12" s="556"/>
      <c r="U12" s="557"/>
      <c r="V12" s="561"/>
      <c r="W12" s="564"/>
      <c r="X12" s="564"/>
      <c r="Y12" s="519"/>
    </row>
    <row r="13" spans="2:29" ht="6.95" customHeight="1">
      <c r="B13" s="508" t="s">
        <v>25</v>
      </c>
      <c r="C13" s="529" t="s">
        <v>19</v>
      </c>
      <c r="D13" s="535">
        <f>'様式A-1'!E9</f>
        <v>341416.4</v>
      </c>
      <c r="E13" s="536"/>
      <c r="F13" s="532"/>
      <c r="G13" s="533"/>
      <c r="H13" s="532"/>
      <c r="I13" s="534"/>
      <c r="J13" s="327"/>
      <c r="K13" s="520"/>
      <c r="L13" s="521"/>
      <c r="M13" s="551"/>
      <c r="N13" s="521"/>
      <c r="O13" s="504"/>
      <c r="P13" s="507"/>
      <c r="Q13" s="504"/>
      <c r="R13" s="532"/>
      <c r="S13" s="534"/>
      <c r="T13" s="556"/>
      <c r="U13" s="557"/>
      <c r="V13" s="561"/>
      <c r="W13" s="517" t="s">
        <v>272</v>
      </c>
      <c r="X13" s="518"/>
      <c r="Y13" s="519">
        <v>0</v>
      </c>
    </row>
    <row r="14" spans="2:29" ht="6.95" customHeight="1">
      <c r="B14" s="529"/>
      <c r="C14" s="530"/>
      <c r="D14" s="537"/>
      <c r="E14" s="538"/>
      <c r="F14" s="532"/>
      <c r="G14" s="533"/>
      <c r="H14" s="532"/>
      <c r="I14" s="534"/>
      <c r="J14" s="328"/>
      <c r="K14" s="344"/>
      <c r="L14" s="521"/>
      <c r="M14" s="552"/>
      <c r="N14" s="521"/>
      <c r="O14" s="505"/>
      <c r="P14" s="507"/>
      <c r="Q14" s="505"/>
      <c r="R14" s="532"/>
      <c r="S14" s="534"/>
      <c r="T14" s="556"/>
      <c r="U14" s="557"/>
      <c r="V14" s="561"/>
      <c r="W14" s="518"/>
      <c r="X14" s="518"/>
      <c r="Y14" s="519"/>
    </row>
    <row r="15" spans="2:29" ht="6.95" customHeight="1">
      <c r="B15" s="529"/>
      <c r="C15" s="531"/>
      <c r="D15" s="539"/>
      <c r="E15" s="540"/>
      <c r="F15" s="532"/>
      <c r="G15" s="533"/>
      <c r="H15" s="532"/>
      <c r="I15" s="534"/>
      <c r="J15" s="327" t="s">
        <v>26</v>
      </c>
      <c r="K15" s="520"/>
      <c r="L15" s="361" t="s">
        <v>34</v>
      </c>
      <c r="M15" s="522">
        <v>0</v>
      </c>
      <c r="N15" s="361" t="s">
        <v>33</v>
      </c>
      <c r="O15" s="522">
        <v>0</v>
      </c>
      <c r="P15" s="506" t="s">
        <v>32</v>
      </c>
      <c r="Q15" s="526">
        <v>0</v>
      </c>
      <c r="R15" s="532"/>
      <c r="S15" s="534"/>
      <c r="T15" s="556"/>
      <c r="U15" s="557"/>
      <c r="V15" s="561"/>
      <c r="W15" s="518"/>
      <c r="X15" s="518"/>
      <c r="Y15" s="519"/>
      <c r="AC15" s="189">
        <v>0</v>
      </c>
    </row>
    <row r="16" spans="2:29" ht="6.95" customHeight="1">
      <c r="B16" s="529"/>
      <c r="C16" s="529" t="s">
        <v>23</v>
      </c>
      <c r="D16" s="535">
        <f>'様式A-1'!E10</f>
        <v>1312058.8</v>
      </c>
      <c r="E16" s="536"/>
      <c r="F16" s="532"/>
      <c r="G16" s="533"/>
      <c r="H16" s="532"/>
      <c r="I16" s="534"/>
      <c r="J16" s="327"/>
      <c r="K16" s="520"/>
      <c r="L16" s="521"/>
      <c r="M16" s="523"/>
      <c r="N16" s="521"/>
      <c r="O16" s="523"/>
      <c r="P16" s="507"/>
      <c r="Q16" s="527"/>
      <c r="R16" s="532"/>
      <c r="S16" s="534"/>
      <c r="T16" s="556"/>
      <c r="U16" s="557"/>
      <c r="V16" s="561"/>
      <c r="W16" s="518"/>
      <c r="X16" s="518"/>
      <c r="Y16" s="519"/>
    </row>
    <row r="17" spans="2:25" ht="6.95" customHeight="1">
      <c r="B17" s="529"/>
      <c r="C17" s="530"/>
      <c r="D17" s="537"/>
      <c r="E17" s="538"/>
      <c r="F17" s="532"/>
      <c r="G17" s="533"/>
      <c r="H17" s="532"/>
      <c r="I17" s="534"/>
      <c r="J17" s="327"/>
      <c r="K17" s="520"/>
      <c r="L17" s="521"/>
      <c r="M17" s="523"/>
      <c r="N17" s="521"/>
      <c r="O17" s="523"/>
      <c r="P17" s="507"/>
      <c r="Q17" s="527"/>
      <c r="R17" s="532"/>
      <c r="S17" s="534"/>
      <c r="T17" s="556"/>
      <c r="U17" s="557"/>
      <c r="V17" s="561"/>
      <c r="W17" s="518"/>
      <c r="X17" s="518"/>
      <c r="Y17" s="519"/>
    </row>
    <row r="18" spans="2:25" ht="6.95" customHeight="1">
      <c r="B18" s="508"/>
      <c r="C18" s="531"/>
      <c r="D18" s="539"/>
      <c r="E18" s="540"/>
      <c r="F18" s="490"/>
      <c r="G18" s="491"/>
      <c r="H18" s="490"/>
      <c r="I18" s="492"/>
      <c r="J18" s="328"/>
      <c r="K18" s="344"/>
      <c r="L18" s="377"/>
      <c r="M18" s="524"/>
      <c r="N18" s="377"/>
      <c r="O18" s="524"/>
      <c r="P18" s="525"/>
      <c r="Q18" s="528"/>
      <c r="R18" s="490"/>
      <c r="S18" s="492"/>
      <c r="T18" s="558"/>
      <c r="U18" s="559"/>
      <c r="V18" s="562"/>
      <c r="W18" s="518"/>
      <c r="X18" s="518"/>
      <c r="Y18" s="519"/>
    </row>
    <row r="19" spans="2:25" ht="39.950000000000003" customHeight="1">
      <c r="B19" s="509" t="s">
        <v>9</v>
      </c>
      <c r="C19" s="510"/>
      <c r="D19" s="511"/>
      <c r="E19" s="511"/>
      <c r="F19" s="511"/>
      <c r="G19" s="511"/>
      <c r="H19" s="511"/>
      <c r="I19" s="511"/>
      <c r="J19" s="511"/>
      <c r="K19" s="511"/>
      <c r="L19" s="511"/>
      <c r="M19" s="511"/>
      <c r="N19" s="511"/>
      <c r="O19" s="511"/>
      <c r="P19" s="511"/>
      <c r="Q19" s="511"/>
      <c r="R19" s="511"/>
      <c r="S19" s="511"/>
      <c r="T19" s="511"/>
      <c r="U19" s="511"/>
      <c r="V19" s="511"/>
      <c r="W19" s="511"/>
      <c r="X19" s="511"/>
      <c r="Y19" s="512"/>
    </row>
    <row r="20" spans="2:25" ht="39.950000000000003" customHeight="1">
      <c r="B20" s="509"/>
      <c r="C20" s="1"/>
      <c r="D20" s="1"/>
      <c r="E20" s="1"/>
      <c r="F20" s="1"/>
      <c r="G20" s="1"/>
      <c r="H20" s="192"/>
      <c r="I20" s="1"/>
      <c r="J20" s="1"/>
      <c r="K20" s="1"/>
      <c r="L20" s="1"/>
      <c r="M20" s="192"/>
      <c r="N20" s="192"/>
      <c r="O20" s="1"/>
      <c r="P20" s="1"/>
      <c r="Q20" s="192"/>
      <c r="R20" s="1"/>
      <c r="S20" s="1"/>
      <c r="T20" s="1"/>
      <c r="U20" s="1"/>
      <c r="V20" s="1"/>
      <c r="W20" s="1"/>
      <c r="X20" s="1"/>
      <c r="Y20" s="193"/>
    </row>
    <row r="21" spans="2:25" ht="39.950000000000003" customHeight="1">
      <c r="B21" s="509"/>
      <c r="C21" s="1"/>
      <c r="D21" s="1"/>
      <c r="E21" s="1"/>
      <c r="F21" s="1"/>
      <c r="G21" s="1"/>
      <c r="H21" s="192"/>
      <c r="I21" s="1"/>
      <c r="J21" s="1"/>
      <c r="K21" s="1"/>
      <c r="L21" s="1"/>
      <c r="M21" s="192"/>
      <c r="N21" s="192"/>
      <c r="O21" s="1"/>
      <c r="P21" s="1"/>
      <c r="Q21" s="192"/>
      <c r="R21" s="1"/>
      <c r="S21" s="1"/>
      <c r="T21" s="1"/>
      <c r="U21" s="1"/>
      <c r="V21" s="1"/>
      <c r="W21" s="1"/>
      <c r="X21" s="1"/>
      <c r="Y21" s="193"/>
    </row>
    <row r="22" spans="2:25" ht="39.950000000000003" customHeight="1">
      <c r="B22" s="509"/>
      <c r="C22" s="1"/>
      <c r="D22" s="1"/>
      <c r="E22" s="1"/>
      <c r="F22" s="192"/>
      <c r="G22" s="1"/>
      <c r="H22" s="1"/>
      <c r="I22" s="1"/>
      <c r="J22" s="1"/>
      <c r="K22" s="1"/>
      <c r="L22" s="1"/>
      <c r="M22" s="192"/>
      <c r="N22" s="1"/>
      <c r="O22" s="1"/>
      <c r="P22" s="1"/>
      <c r="Q22" s="192"/>
      <c r="R22" s="1"/>
      <c r="S22" s="1"/>
      <c r="T22" s="1"/>
      <c r="U22" s="1"/>
      <c r="V22" s="1"/>
      <c r="W22" s="1"/>
      <c r="X22" s="1"/>
      <c r="Y22" s="193"/>
    </row>
    <row r="23" spans="2:25" ht="39.950000000000003" customHeight="1">
      <c r="B23" s="509"/>
      <c r="C23" s="1"/>
      <c r="D23" s="1"/>
      <c r="E23" s="1"/>
      <c r="F23" s="192"/>
      <c r="G23" s="192"/>
      <c r="H23" s="1"/>
      <c r="I23" s="1"/>
      <c r="J23" s="1"/>
      <c r="K23" s="1"/>
      <c r="L23" s="1"/>
      <c r="M23" s="192"/>
      <c r="N23" s="1"/>
      <c r="O23" s="1"/>
      <c r="P23" s="1"/>
      <c r="Q23" s="192"/>
      <c r="R23" s="1"/>
      <c r="S23" s="1"/>
      <c r="T23" s="1"/>
      <c r="U23" s="1"/>
      <c r="V23" s="1"/>
      <c r="W23" s="1"/>
      <c r="X23" s="1"/>
      <c r="Y23" s="193"/>
    </row>
    <row r="24" spans="2:25" ht="39.950000000000003" customHeight="1">
      <c r="B24" s="509"/>
      <c r="C24" s="192"/>
      <c r="D24" s="1"/>
      <c r="E24" s="1"/>
      <c r="F24" s="192"/>
      <c r="G24" s="192"/>
      <c r="H24" s="1"/>
      <c r="I24" s="1"/>
      <c r="J24" s="1"/>
      <c r="K24" s="1"/>
      <c r="L24" s="1"/>
      <c r="M24" s="192"/>
      <c r="N24" s="192"/>
      <c r="O24" s="1"/>
      <c r="P24" s="1"/>
      <c r="Q24" s="192"/>
      <c r="R24" s="1"/>
      <c r="S24" s="1"/>
      <c r="T24" s="1"/>
      <c r="U24" s="1"/>
      <c r="V24" s="1"/>
      <c r="W24" s="1"/>
      <c r="X24" s="1"/>
      <c r="Y24" s="193"/>
    </row>
    <row r="25" spans="2:25" ht="39.950000000000003" customHeight="1">
      <c r="B25" s="509"/>
      <c r="C25" s="192"/>
      <c r="D25" s="1"/>
      <c r="E25" s="1"/>
      <c r="F25" s="192"/>
      <c r="G25" s="192"/>
      <c r="H25" s="1"/>
      <c r="I25" s="1"/>
      <c r="J25" s="1"/>
      <c r="K25" s="1"/>
      <c r="L25" s="1"/>
      <c r="M25" s="192"/>
      <c r="N25" s="192"/>
      <c r="O25" s="1"/>
      <c r="P25" s="1"/>
      <c r="Q25" s="192"/>
      <c r="R25" s="1"/>
      <c r="S25" s="1"/>
      <c r="T25" s="1"/>
      <c r="U25" s="1"/>
      <c r="V25" s="1"/>
      <c r="W25" s="1"/>
      <c r="X25" s="1"/>
      <c r="Y25" s="193"/>
    </row>
    <row r="26" spans="2:25" ht="39.950000000000003" customHeight="1">
      <c r="B26" s="509"/>
      <c r="C26" s="192"/>
      <c r="D26" s="1"/>
      <c r="E26" s="1"/>
      <c r="F26" s="2"/>
      <c r="G26" s="194"/>
      <c r="H26" s="194"/>
      <c r="I26" s="194"/>
      <c r="J26" s="194"/>
      <c r="K26" s="194"/>
      <c r="L26" s="1"/>
      <c r="M26" s="192"/>
      <c r="N26" s="192"/>
      <c r="O26" s="1"/>
      <c r="P26" s="513" t="s">
        <v>289</v>
      </c>
      <c r="Q26" s="513"/>
      <c r="R26" s="513"/>
      <c r="S26" s="513"/>
      <c r="T26" s="513"/>
      <c r="U26" s="513"/>
      <c r="V26" s="513"/>
      <c r="W26" s="513"/>
      <c r="X26" s="513"/>
      <c r="Y26" s="514"/>
    </row>
    <row r="27" spans="2:25" ht="45" customHeight="1">
      <c r="B27" s="472"/>
      <c r="C27" s="195"/>
      <c r="D27" s="196"/>
      <c r="E27" s="197"/>
      <c r="F27" s="198"/>
      <c r="G27" s="196"/>
      <c r="H27" s="196"/>
      <c r="I27" s="196"/>
      <c r="J27" s="196"/>
      <c r="K27" s="196"/>
      <c r="L27" s="196"/>
      <c r="M27" s="196"/>
      <c r="N27" s="196"/>
      <c r="O27" s="199"/>
      <c r="P27" s="515"/>
      <c r="Q27" s="515"/>
      <c r="R27" s="515"/>
      <c r="S27" s="515"/>
      <c r="T27" s="515"/>
      <c r="U27" s="515"/>
      <c r="V27" s="515"/>
      <c r="W27" s="515"/>
      <c r="X27" s="515"/>
      <c r="Y27" s="516"/>
    </row>
    <row r="28" spans="2:25" ht="15" customHeight="1">
      <c r="C28" s="3" t="s">
        <v>248</v>
      </c>
    </row>
    <row r="29" spans="2:25" ht="15" customHeight="1">
      <c r="C29" s="3" t="s">
        <v>564</v>
      </c>
    </row>
    <row r="30" spans="2:25" ht="15" customHeight="1">
      <c r="C30" s="3" t="s">
        <v>291</v>
      </c>
    </row>
    <row r="31" spans="2:25">
      <c r="C31" s="3" t="s">
        <v>249</v>
      </c>
    </row>
    <row r="32" spans="2:2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xr:uid="{00000000-0002-0000-0500-000000000000}">
      <formula1>$AB$2:$AB$3</formula1>
    </dataValidation>
    <dataValidation type="list" allowBlank="1" showInputMessage="1" showErrorMessage="1" sqref="T7:U18" xr:uid="{00000000-0002-0000-0500-000001000000}">
      <formula1>$AA$2:$AA$5</formula1>
    </dataValidation>
    <dataValidation type="list" allowBlank="1" showInputMessage="1" showErrorMessage="1" sqref="V6:Y6" xr:uid="{00000000-0002-0000-05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AC32"/>
  <sheetViews>
    <sheetView showGridLines="0" view="pageBreakPreview" zoomScaleNormal="100" zoomScaleSheetLayoutView="100" workbookViewId="0">
      <selection activeCell="Z18" sqref="Z18"/>
    </sheetView>
  </sheetViews>
  <sheetFormatPr defaultColWidth="9" defaultRowHeight="12"/>
  <cols>
    <col min="1" max="1" width="1.625" style="189" customWidth="1"/>
    <col min="2" max="2" width="4.125" style="189" customWidth="1"/>
    <col min="3" max="21" width="5.875" style="189" customWidth="1"/>
    <col min="22" max="22" width="8.25" style="189" customWidth="1"/>
    <col min="23" max="24" width="6.75" style="189" customWidth="1"/>
    <col min="25" max="25" width="8.625" style="189" customWidth="1"/>
    <col min="26" max="26" width="1.375" style="189" customWidth="1"/>
    <col min="27" max="29" width="0" style="189" hidden="1" customWidth="1"/>
    <col min="30" max="16384" width="9" style="189"/>
  </cols>
  <sheetData>
    <row r="2" spans="2:29" ht="24.95" customHeight="1">
      <c r="B2" s="18" t="s">
        <v>552</v>
      </c>
      <c r="C2" s="3"/>
      <c r="D2" s="3"/>
      <c r="E2" s="3"/>
      <c r="F2" s="3"/>
      <c r="G2" s="3"/>
      <c r="H2" s="3"/>
      <c r="I2" s="3"/>
      <c r="J2" s="3"/>
      <c r="K2" s="3"/>
      <c r="L2" s="3"/>
      <c r="M2" s="3"/>
      <c r="N2" s="571"/>
      <c r="O2" s="572"/>
      <c r="P2" s="573"/>
      <c r="Q2" s="574"/>
      <c r="R2" s="574"/>
      <c r="S2" s="575"/>
      <c r="T2" s="365" t="s">
        <v>47</v>
      </c>
      <c r="U2" s="365"/>
      <c r="V2" s="576" t="s">
        <v>740</v>
      </c>
      <c r="W2" s="576"/>
      <c r="X2" s="576"/>
      <c r="Y2" s="576"/>
      <c r="AA2" s="95" t="s">
        <v>553</v>
      </c>
      <c r="AB2" s="3" t="s">
        <v>554</v>
      </c>
      <c r="AC2" s="3" t="s">
        <v>555</v>
      </c>
    </row>
    <row r="3" spans="2:29" ht="20.100000000000001" customHeight="1">
      <c r="B3" s="361" t="s">
        <v>27</v>
      </c>
      <c r="C3" s="361"/>
      <c r="D3" s="565" t="str">
        <f>'様式A-1'!D3</f>
        <v>ナカヤマトンネル</v>
      </c>
      <c r="E3" s="565"/>
      <c r="F3" s="565"/>
      <c r="G3" s="565"/>
      <c r="H3" s="365" t="s">
        <v>28</v>
      </c>
      <c r="I3" s="365"/>
      <c r="J3" s="565" t="str">
        <f>'様式A-1'!J3</f>
        <v>一般国道490号　小郡萩道路</v>
      </c>
      <c r="K3" s="565"/>
      <c r="L3" s="565"/>
      <c r="M3" s="565"/>
      <c r="N3" s="365" t="s">
        <v>10</v>
      </c>
      <c r="O3" s="365"/>
      <c r="P3" s="565" t="str">
        <f>'様式A-1'!R3</f>
        <v>山口県宇部土木建築事務所
美祢支所</v>
      </c>
      <c r="Q3" s="565"/>
      <c r="R3" s="565"/>
      <c r="S3" s="565"/>
      <c r="T3" s="365" t="s">
        <v>16</v>
      </c>
      <c r="U3" s="365"/>
      <c r="V3" s="577" t="s">
        <v>741</v>
      </c>
      <c r="W3" s="577"/>
      <c r="X3" s="577"/>
      <c r="Y3" s="577"/>
      <c r="AA3" s="95" t="s">
        <v>556</v>
      </c>
      <c r="AB3" s="3" t="s">
        <v>557</v>
      </c>
      <c r="AC3" s="3" t="s">
        <v>558</v>
      </c>
    </row>
    <row r="4" spans="2:29" ht="20.100000000000001" customHeight="1">
      <c r="B4" s="377" t="s">
        <v>11</v>
      </c>
      <c r="C4" s="377"/>
      <c r="D4" s="578" t="str">
        <f>'様式A-1'!D4</f>
        <v>中山トンネル</v>
      </c>
      <c r="E4" s="578"/>
      <c r="F4" s="578"/>
      <c r="G4" s="578"/>
      <c r="H4" s="365"/>
      <c r="I4" s="365"/>
      <c r="J4" s="565"/>
      <c r="K4" s="565"/>
      <c r="L4" s="565"/>
      <c r="M4" s="565"/>
      <c r="N4" s="365"/>
      <c r="O4" s="365"/>
      <c r="P4" s="565"/>
      <c r="Q4" s="565"/>
      <c r="R4" s="565"/>
      <c r="S4" s="565"/>
      <c r="T4" s="365" t="s">
        <v>17</v>
      </c>
      <c r="U4" s="365"/>
      <c r="V4" s="577" t="s">
        <v>741</v>
      </c>
      <c r="W4" s="577"/>
      <c r="X4" s="577"/>
      <c r="Y4" s="577"/>
      <c r="AA4" s="95" t="s">
        <v>54</v>
      </c>
      <c r="AC4" s="3" t="s">
        <v>559</v>
      </c>
    </row>
    <row r="5" spans="2:29" ht="20.100000000000001" customHeight="1">
      <c r="B5" s="480" t="s">
        <v>12</v>
      </c>
      <c r="C5" s="480"/>
      <c r="D5" s="190" t="s">
        <v>13</v>
      </c>
      <c r="E5" s="565" t="str">
        <f>'様式A-1'!E5</f>
        <v>美祢市美東町川上</v>
      </c>
      <c r="F5" s="565"/>
      <c r="G5" s="565"/>
      <c r="H5" s="365" t="s">
        <v>256</v>
      </c>
      <c r="I5" s="365"/>
      <c r="J5" s="365"/>
      <c r="K5" s="566" t="s">
        <v>579</v>
      </c>
      <c r="L5" s="567"/>
      <c r="M5" s="567"/>
      <c r="N5" s="567"/>
      <c r="O5" s="351" t="s">
        <v>238</v>
      </c>
      <c r="P5" s="352"/>
      <c r="Q5" s="544">
        <v>45160</v>
      </c>
      <c r="R5" s="545"/>
      <c r="S5" s="546"/>
      <c r="T5" s="365" t="s">
        <v>39</v>
      </c>
      <c r="U5" s="365"/>
      <c r="V5" s="191" t="s">
        <v>38</v>
      </c>
      <c r="W5" s="553">
        <v>497</v>
      </c>
      <c r="X5" s="553"/>
      <c r="Y5" s="54" t="s">
        <v>37</v>
      </c>
      <c r="AA5" s="95" t="s">
        <v>55</v>
      </c>
      <c r="AC5" s="3" t="s">
        <v>560</v>
      </c>
    </row>
    <row r="6" spans="2:29" ht="20.100000000000001" customHeight="1">
      <c r="B6" s="480"/>
      <c r="C6" s="480"/>
      <c r="D6" s="190" t="s">
        <v>14</v>
      </c>
      <c r="E6" s="570" t="str">
        <f>'様式A-1'!E6</f>
        <v>美祢市美東町川上</v>
      </c>
      <c r="F6" s="570"/>
      <c r="G6" s="570"/>
      <c r="H6" s="365" t="s">
        <v>257</v>
      </c>
      <c r="I6" s="365"/>
      <c r="J6" s="365"/>
      <c r="K6" s="566" t="s">
        <v>581</v>
      </c>
      <c r="L6" s="567"/>
      <c r="M6" s="567"/>
      <c r="N6" s="567"/>
      <c r="O6" s="568"/>
      <c r="P6" s="569"/>
      <c r="Q6" s="547"/>
      <c r="R6" s="548"/>
      <c r="S6" s="549"/>
      <c r="T6" s="361" t="s">
        <v>15</v>
      </c>
      <c r="U6" s="361"/>
      <c r="V6" s="541" t="s">
        <v>742</v>
      </c>
      <c r="W6" s="542"/>
      <c r="X6" s="542"/>
      <c r="Y6" s="543"/>
      <c r="AC6" s="3" t="s">
        <v>561</v>
      </c>
    </row>
    <row r="7" spans="2:29" ht="6.95" customHeight="1">
      <c r="B7" s="508" t="s">
        <v>18</v>
      </c>
      <c r="C7" s="529" t="s">
        <v>19</v>
      </c>
      <c r="D7" s="535">
        <f>'様式A-1'!E7</f>
        <v>341400.3</v>
      </c>
      <c r="E7" s="536"/>
      <c r="F7" s="487" t="s">
        <v>20</v>
      </c>
      <c r="G7" s="488"/>
      <c r="H7" s="487" t="s">
        <v>21</v>
      </c>
      <c r="I7" s="489"/>
      <c r="J7" s="340" t="s">
        <v>22</v>
      </c>
      <c r="K7" s="342"/>
      <c r="L7" s="361" t="s">
        <v>34</v>
      </c>
      <c r="M7" s="550">
        <v>12</v>
      </c>
      <c r="N7" s="361" t="s">
        <v>33</v>
      </c>
      <c r="O7" s="550">
        <v>0</v>
      </c>
      <c r="P7" s="506" t="s">
        <v>32</v>
      </c>
      <c r="Q7" s="503">
        <v>0</v>
      </c>
      <c r="R7" s="487" t="s">
        <v>36</v>
      </c>
      <c r="S7" s="489"/>
      <c r="T7" s="554" t="s">
        <v>556</v>
      </c>
      <c r="U7" s="555"/>
      <c r="V7" s="560" t="s">
        <v>35</v>
      </c>
      <c r="W7" s="563" t="s">
        <v>290</v>
      </c>
      <c r="X7" s="564"/>
      <c r="Y7" s="519">
        <v>0</v>
      </c>
      <c r="AC7" s="3" t="s">
        <v>562</v>
      </c>
    </row>
    <row r="8" spans="2:29" ht="6.95" customHeight="1">
      <c r="B8" s="508"/>
      <c r="C8" s="530"/>
      <c r="D8" s="537"/>
      <c r="E8" s="538"/>
      <c r="F8" s="532"/>
      <c r="G8" s="533"/>
      <c r="H8" s="532"/>
      <c r="I8" s="534"/>
      <c r="J8" s="327"/>
      <c r="K8" s="520"/>
      <c r="L8" s="521"/>
      <c r="M8" s="551"/>
      <c r="N8" s="521"/>
      <c r="O8" s="551"/>
      <c r="P8" s="507"/>
      <c r="Q8" s="504"/>
      <c r="R8" s="532"/>
      <c r="S8" s="534"/>
      <c r="T8" s="556"/>
      <c r="U8" s="557"/>
      <c r="V8" s="561"/>
      <c r="W8" s="564"/>
      <c r="X8" s="564"/>
      <c r="Y8" s="519"/>
      <c r="AC8" s="3" t="s">
        <v>563</v>
      </c>
    </row>
    <row r="9" spans="2:29" ht="6.95" customHeight="1">
      <c r="B9" s="508"/>
      <c r="C9" s="531"/>
      <c r="D9" s="539"/>
      <c r="E9" s="540"/>
      <c r="F9" s="532"/>
      <c r="G9" s="533"/>
      <c r="H9" s="532"/>
      <c r="I9" s="534"/>
      <c r="J9" s="327"/>
      <c r="K9" s="520"/>
      <c r="L9" s="521"/>
      <c r="M9" s="551"/>
      <c r="N9" s="521"/>
      <c r="O9" s="551"/>
      <c r="P9" s="507"/>
      <c r="Q9" s="504"/>
      <c r="R9" s="532"/>
      <c r="S9" s="534"/>
      <c r="T9" s="556"/>
      <c r="U9" s="557"/>
      <c r="V9" s="561"/>
      <c r="W9" s="564"/>
      <c r="X9" s="564"/>
      <c r="Y9" s="519"/>
    </row>
    <row r="10" spans="2:29" ht="6.95" customHeight="1">
      <c r="B10" s="508"/>
      <c r="C10" s="529" t="s">
        <v>23</v>
      </c>
      <c r="D10" s="535">
        <f>'様式A-1'!E8</f>
        <v>1312059.7</v>
      </c>
      <c r="E10" s="536"/>
      <c r="F10" s="532"/>
      <c r="G10" s="533"/>
      <c r="H10" s="532"/>
      <c r="I10" s="534"/>
      <c r="J10" s="327"/>
      <c r="K10" s="520"/>
      <c r="L10" s="521"/>
      <c r="M10" s="552"/>
      <c r="N10" s="521"/>
      <c r="O10" s="552"/>
      <c r="P10" s="507"/>
      <c r="Q10" s="505"/>
      <c r="R10" s="532"/>
      <c r="S10" s="534"/>
      <c r="T10" s="556"/>
      <c r="U10" s="557"/>
      <c r="V10" s="561"/>
      <c r="W10" s="564"/>
      <c r="X10" s="564"/>
      <c r="Y10" s="519"/>
    </row>
    <row r="11" spans="2:29" ht="6.95" customHeight="1">
      <c r="B11" s="508"/>
      <c r="C11" s="530"/>
      <c r="D11" s="537"/>
      <c r="E11" s="538"/>
      <c r="F11" s="532"/>
      <c r="G11" s="533"/>
      <c r="H11" s="532"/>
      <c r="I11" s="534"/>
      <c r="J11" s="340" t="s">
        <v>24</v>
      </c>
      <c r="K11" s="342"/>
      <c r="L11" s="361" t="s">
        <v>34</v>
      </c>
      <c r="M11" s="550">
        <v>1</v>
      </c>
      <c r="N11" s="361" t="s">
        <v>33</v>
      </c>
      <c r="O11" s="503">
        <v>0</v>
      </c>
      <c r="P11" s="506" t="s">
        <v>32</v>
      </c>
      <c r="Q11" s="503">
        <v>0</v>
      </c>
      <c r="R11" s="532"/>
      <c r="S11" s="534"/>
      <c r="T11" s="556"/>
      <c r="U11" s="557"/>
      <c r="V11" s="561"/>
      <c r="W11" s="564"/>
      <c r="X11" s="564"/>
      <c r="Y11" s="519"/>
    </row>
    <row r="12" spans="2:29" ht="6.95" customHeight="1">
      <c r="B12" s="508"/>
      <c r="C12" s="531"/>
      <c r="D12" s="539"/>
      <c r="E12" s="540"/>
      <c r="F12" s="532"/>
      <c r="G12" s="533"/>
      <c r="H12" s="532"/>
      <c r="I12" s="534"/>
      <c r="J12" s="327"/>
      <c r="K12" s="520"/>
      <c r="L12" s="521"/>
      <c r="M12" s="551"/>
      <c r="N12" s="521"/>
      <c r="O12" s="504"/>
      <c r="P12" s="507"/>
      <c r="Q12" s="504"/>
      <c r="R12" s="532"/>
      <c r="S12" s="534"/>
      <c r="T12" s="556"/>
      <c r="U12" s="557"/>
      <c r="V12" s="561"/>
      <c r="W12" s="564"/>
      <c r="X12" s="564"/>
      <c r="Y12" s="519"/>
    </row>
    <row r="13" spans="2:29" ht="6.95" customHeight="1">
      <c r="B13" s="508" t="s">
        <v>25</v>
      </c>
      <c r="C13" s="529" t="s">
        <v>19</v>
      </c>
      <c r="D13" s="535">
        <f>'様式A-1'!E9</f>
        <v>341416.4</v>
      </c>
      <c r="E13" s="536"/>
      <c r="F13" s="532"/>
      <c r="G13" s="533"/>
      <c r="H13" s="532"/>
      <c r="I13" s="534"/>
      <c r="J13" s="327"/>
      <c r="K13" s="520"/>
      <c r="L13" s="521"/>
      <c r="M13" s="551"/>
      <c r="N13" s="521"/>
      <c r="O13" s="504"/>
      <c r="P13" s="507"/>
      <c r="Q13" s="504"/>
      <c r="R13" s="532"/>
      <c r="S13" s="534"/>
      <c r="T13" s="556"/>
      <c r="U13" s="557"/>
      <c r="V13" s="561"/>
      <c r="W13" s="517" t="s">
        <v>272</v>
      </c>
      <c r="X13" s="518"/>
      <c r="Y13" s="519">
        <v>0</v>
      </c>
    </row>
    <row r="14" spans="2:29" ht="6.95" customHeight="1">
      <c r="B14" s="529"/>
      <c r="C14" s="530"/>
      <c r="D14" s="537"/>
      <c r="E14" s="538"/>
      <c r="F14" s="532"/>
      <c r="G14" s="533"/>
      <c r="H14" s="532"/>
      <c r="I14" s="534"/>
      <c r="J14" s="328"/>
      <c r="K14" s="344"/>
      <c r="L14" s="521"/>
      <c r="M14" s="552"/>
      <c r="N14" s="521"/>
      <c r="O14" s="505"/>
      <c r="P14" s="507"/>
      <c r="Q14" s="505"/>
      <c r="R14" s="532"/>
      <c r="S14" s="534"/>
      <c r="T14" s="556"/>
      <c r="U14" s="557"/>
      <c r="V14" s="561"/>
      <c r="W14" s="518"/>
      <c r="X14" s="518"/>
      <c r="Y14" s="519"/>
    </row>
    <row r="15" spans="2:29" ht="6.95" customHeight="1">
      <c r="B15" s="529"/>
      <c r="C15" s="531"/>
      <c r="D15" s="539"/>
      <c r="E15" s="540"/>
      <c r="F15" s="532"/>
      <c r="G15" s="533"/>
      <c r="H15" s="532"/>
      <c r="I15" s="534"/>
      <c r="J15" s="327" t="s">
        <v>26</v>
      </c>
      <c r="K15" s="520"/>
      <c r="L15" s="361" t="s">
        <v>34</v>
      </c>
      <c r="M15" s="522">
        <v>0</v>
      </c>
      <c r="N15" s="361" t="s">
        <v>33</v>
      </c>
      <c r="O15" s="522">
        <v>0</v>
      </c>
      <c r="P15" s="506" t="s">
        <v>32</v>
      </c>
      <c r="Q15" s="526">
        <v>0</v>
      </c>
      <c r="R15" s="532"/>
      <c r="S15" s="534"/>
      <c r="T15" s="556"/>
      <c r="U15" s="557"/>
      <c r="V15" s="561"/>
      <c r="W15" s="518"/>
      <c r="X15" s="518"/>
      <c r="Y15" s="519"/>
      <c r="AC15" s="189">
        <v>0</v>
      </c>
    </row>
    <row r="16" spans="2:29" ht="6.95" customHeight="1">
      <c r="B16" s="529"/>
      <c r="C16" s="529" t="s">
        <v>23</v>
      </c>
      <c r="D16" s="535">
        <f>'様式A-1'!E10</f>
        <v>1312058.8</v>
      </c>
      <c r="E16" s="536"/>
      <c r="F16" s="532"/>
      <c r="G16" s="533"/>
      <c r="H16" s="532"/>
      <c r="I16" s="534"/>
      <c r="J16" s="327"/>
      <c r="K16" s="520"/>
      <c r="L16" s="521"/>
      <c r="M16" s="523"/>
      <c r="N16" s="521"/>
      <c r="O16" s="523"/>
      <c r="P16" s="507"/>
      <c r="Q16" s="527"/>
      <c r="R16" s="532"/>
      <c r="S16" s="534"/>
      <c r="T16" s="556"/>
      <c r="U16" s="557"/>
      <c r="V16" s="561"/>
      <c r="W16" s="518"/>
      <c r="X16" s="518"/>
      <c r="Y16" s="519"/>
    </row>
    <row r="17" spans="2:25" ht="6.95" customHeight="1">
      <c r="B17" s="529"/>
      <c r="C17" s="530"/>
      <c r="D17" s="537"/>
      <c r="E17" s="538"/>
      <c r="F17" s="532"/>
      <c r="G17" s="533"/>
      <c r="H17" s="532"/>
      <c r="I17" s="534"/>
      <c r="J17" s="327"/>
      <c r="K17" s="520"/>
      <c r="L17" s="521"/>
      <c r="M17" s="523"/>
      <c r="N17" s="521"/>
      <c r="O17" s="523"/>
      <c r="P17" s="507"/>
      <c r="Q17" s="527"/>
      <c r="R17" s="532"/>
      <c r="S17" s="534"/>
      <c r="T17" s="556"/>
      <c r="U17" s="557"/>
      <c r="V17" s="561"/>
      <c r="W17" s="518"/>
      <c r="X17" s="518"/>
      <c r="Y17" s="519"/>
    </row>
    <row r="18" spans="2:25" ht="6.95" customHeight="1">
      <c r="B18" s="508"/>
      <c r="C18" s="531"/>
      <c r="D18" s="539"/>
      <c r="E18" s="540"/>
      <c r="F18" s="490"/>
      <c r="G18" s="491"/>
      <c r="H18" s="490"/>
      <c r="I18" s="492"/>
      <c r="J18" s="328"/>
      <c r="K18" s="344"/>
      <c r="L18" s="377"/>
      <c r="M18" s="524"/>
      <c r="N18" s="377"/>
      <c r="O18" s="524"/>
      <c r="P18" s="525"/>
      <c r="Q18" s="528"/>
      <c r="R18" s="490"/>
      <c r="S18" s="492"/>
      <c r="T18" s="558"/>
      <c r="U18" s="559"/>
      <c r="V18" s="562"/>
      <c r="W18" s="518"/>
      <c r="X18" s="518"/>
      <c r="Y18" s="519"/>
    </row>
    <row r="19" spans="2:25" ht="39.950000000000003" customHeight="1">
      <c r="B19" s="509" t="s">
        <v>9</v>
      </c>
      <c r="C19" s="510"/>
      <c r="D19" s="511"/>
      <c r="E19" s="511"/>
      <c r="F19" s="511"/>
      <c r="G19" s="511"/>
      <c r="H19" s="511"/>
      <c r="I19" s="511"/>
      <c r="J19" s="511"/>
      <c r="K19" s="511"/>
      <c r="L19" s="511"/>
      <c r="M19" s="511"/>
      <c r="N19" s="511"/>
      <c r="O19" s="511"/>
      <c r="P19" s="511"/>
      <c r="Q19" s="511"/>
      <c r="R19" s="511"/>
      <c r="S19" s="511"/>
      <c r="T19" s="511"/>
      <c r="U19" s="511"/>
      <c r="V19" s="511"/>
      <c r="W19" s="511"/>
      <c r="X19" s="511"/>
      <c r="Y19" s="512"/>
    </row>
    <row r="20" spans="2:25" ht="39.950000000000003" customHeight="1">
      <c r="B20" s="509"/>
      <c r="C20" s="1"/>
      <c r="D20" s="1"/>
      <c r="E20" s="1"/>
      <c r="F20" s="1"/>
      <c r="G20" s="1"/>
      <c r="H20" s="192"/>
      <c r="I20" s="1"/>
      <c r="J20" s="1"/>
      <c r="K20" s="1"/>
      <c r="L20" s="1"/>
      <c r="M20" s="192"/>
      <c r="N20" s="192"/>
      <c r="O20" s="1"/>
      <c r="P20" s="1"/>
      <c r="Q20" s="192"/>
      <c r="R20" s="1"/>
      <c r="S20" s="1"/>
      <c r="T20" s="1"/>
      <c r="U20" s="1"/>
      <c r="V20" s="1"/>
      <c r="W20" s="1"/>
      <c r="X20" s="1"/>
      <c r="Y20" s="193"/>
    </row>
    <row r="21" spans="2:25" ht="39.950000000000003" customHeight="1">
      <c r="B21" s="509"/>
      <c r="C21" s="1"/>
      <c r="D21" s="1"/>
      <c r="E21" s="1"/>
      <c r="F21" s="1"/>
      <c r="G21" s="1"/>
      <c r="H21" s="192"/>
      <c r="I21" s="1"/>
      <c r="J21" s="1"/>
      <c r="K21" s="1"/>
      <c r="L21" s="1"/>
      <c r="M21" s="192"/>
      <c r="N21" s="192"/>
      <c r="O21" s="1"/>
      <c r="P21" s="1"/>
      <c r="Q21" s="192"/>
      <c r="R21" s="1"/>
      <c r="S21" s="1"/>
      <c r="T21" s="1"/>
      <c r="U21" s="1"/>
      <c r="V21" s="1"/>
      <c r="W21" s="1"/>
      <c r="X21" s="1"/>
      <c r="Y21" s="193"/>
    </row>
    <row r="22" spans="2:25" ht="39.950000000000003" customHeight="1">
      <c r="B22" s="509"/>
      <c r="C22" s="1"/>
      <c r="D22" s="1"/>
      <c r="E22" s="1"/>
      <c r="F22" s="192"/>
      <c r="G22" s="1"/>
      <c r="H22" s="1"/>
      <c r="I22" s="1"/>
      <c r="J22" s="1"/>
      <c r="K22" s="1"/>
      <c r="L22" s="1"/>
      <c r="M22" s="192"/>
      <c r="N22" s="1"/>
      <c r="O22" s="1"/>
      <c r="P22" s="1"/>
      <c r="Q22" s="192"/>
      <c r="R22" s="1"/>
      <c r="S22" s="1"/>
      <c r="T22" s="1"/>
      <c r="U22" s="1"/>
      <c r="V22" s="1"/>
      <c r="W22" s="1"/>
      <c r="X22" s="1"/>
      <c r="Y22" s="193"/>
    </row>
    <row r="23" spans="2:25" ht="39.950000000000003" customHeight="1">
      <c r="B23" s="509"/>
      <c r="C23" s="1"/>
      <c r="D23" s="1"/>
      <c r="E23" s="1"/>
      <c r="F23" s="192"/>
      <c r="G23" s="192"/>
      <c r="H23" s="1"/>
      <c r="I23" s="1"/>
      <c r="J23" s="1"/>
      <c r="K23" s="1"/>
      <c r="L23" s="1"/>
      <c r="M23" s="192"/>
      <c r="N23" s="1"/>
      <c r="O23" s="1"/>
      <c r="P23" s="1"/>
      <c r="Q23" s="192"/>
      <c r="R23" s="1"/>
      <c r="S23" s="1"/>
      <c r="T23" s="1"/>
      <c r="U23" s="1"/>
      <c r="V23" s="1"/>
      <c r="W23" s="1"/>
      <c r="X23" s="1"/>
      <c r="Y23" s="193"/>
    </row>
    <row r="24" spans="2:25" ht="39.950000000000003" customHeight="1">
      <c r="B24" s="509"/>
      <c r="C24" s="192"/>
      <c r="D24" s="1"/>
      <c r="E24" s="1"/>
      <c r="F24" s="192"/>
      <c r="G24" s="192"/>
      <c r="H24" s="1"/>
      <c r="I24" s="1"/>
      <c r="J24" s="1"/>
      <c r="K24" s="1"/>
      <c r="L24" s="1"/>
      <c r="M24" s="192"/>
      <c r="N24" s="192"/>
      <c r="O24" s="1"/>
      <c r="P24" s="1"/>
      <c r="Q24" s="192"/>
      <c r="R24" s="1"/>
      <c r="S24" s="1"/>
      <c r="T24" s="1"/>
      <c r="U24" s="1"/>
      <c r="V24" s="1"/>
      <c r="W24" s="1"/>
      <c r="X24" s="1"/>
      <c r="Y24" s="193"/>
    </row>
    <row r="25" spans="2:25" ht="39.950000000000003" customHeight="1">
      <c r="B25" s="509"/>
      <c r="C25" s="192"/>
      <c r="D25" s="1"/>
      <c r="E25" s="1"/>
      <c r="F25" s="192"/>
      <c r="G25" s="192"/>
      <c r="H25" s="1"/>
      <c r="I25" s="1"/>
      <c r="J25" s="1"/>
      <c r="K25" s="1"/>
      <c r="L25" s="1"/>
      <c r="M25" s="192"/>
      <c r="N25" s="192"/>
      <c r="O25" s="1"/>
      <c r="P25" s="1"/>
      <c r="Q25" s="192"/>
      <c r="R25" s="1"/>
      <c r="S25" s="1"/>
      <c r="T25" s="1"/>
      <c r="U25" s="1"/>
      <c r="V25" s="1"/>
      <c r="W25" s="1"/>
      <c r="X25" s="1"/>
      <c r="Y25" s="193"/>
    </row>
    <row r="26" spans="2:25" ht="39.950000000000003" customHeight="1">
      <c r="B26" s="509"/>
      <c r="C26" s="192"/>
      <c r="D26" s="1"/>
      <c r="E26" s="1"/>
      <c r="F26" s="2"/>
      <c r="G26" s="194"/>
      <c r="H26" s="194"/>
      <c r="I26" s="194"/>
      <c r="J26" s="194"/>
      <c r="K26" s="194"/>
      <c r="L26" s="1"/>
      <c r="M26" s="192"/>
      <c r="N26" s="192"/>
      <c r="O26" s="1"/>
      <c r="P26" s="513" t="s">
        <v>289</v>
      </c>
      <c r="Q26" s="513"/>
      <c r="R26" s="513"/>
      <c r="S26" s="513"/>
      <c r="T26" s="513"/>
      <c r="U26" s="513"/>
      <c r="V26" s="513"/>
      <c r="W26" s="513"/>
      <c r="X26" s="513"/>
      <c r="Y26" s="514"/>
    </row>
    <row r="27" spans="2:25" ht="45" customHeight="1">
      <c r="B27" s="472"/>
      <c r="C27" s="195"/>
      <c r="D27" s="196"/>
      <c r="E27" s="197"/>
      <c r="F27" s="198"/>
      <c r="G27" s="196"/>
      <c r="H27" s="196"/>
      <c r="I27" s="196"/>
      <c r="J27" s="196"/>
      <c r="K27" s="196"/>
      <c r="L27" s="196"/>
      <c r="M27" s="196"/>
      <c r="N27" s="196"/>
      <c r="O27" s="199"/>
      <c r="P27" s="515"/>
      <c r="Q27" s="515"/>
      <c r="R27" s="515"/>
      <c r="S27" s="515"/>
      <c r="T27" s="515"/>
      <c r="U27" s="515"/>
      <c r="V27" s="515"/>
      <c r="W27" s="515"/>
      <c r="X27" s="515"/>
      <c r="Y27" s="516"/>
    </row>
    <row r="28" spans="2:25" ht="15" customHeight="1">
      <c r="C28" s="3" t="s">
        <v>248</v>
      </c>
    </row>
    <row r="29" spans="2:25" ht="15" customHeight="1">
      <c r="C29" s="3" t="s">
        <v>564</v>
      </c>
    </row>
    <row r="30" spans="2:25" ht="15" customHeight="1">
      <c r="C30" s="3" t="s">
        <v>291</v>
      </c>
    </row>
    <row r="31" spans="2:25">
      <c r="C31" s="3" t="s">
        <v>249</v>
      </c>
    </row>
    <row r="32" spans="2:2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6:Y6" xr:uid="{00000000-0002-0000-0600-000000000000}">
      <formula1>$AC$2:$AC$8</formula1>
    </dataValidation>
    <dataValidation type="list" allowBlank="1" showInputMessage="1" showErrorMessage="1" sqref="T7:U18" xr:uid="{00000000-0002-0000-0600-000001000000}">
      <formula1>$AA$2:$AA$5</formula1>
    </dataValidation>
    <dataValidation type="list" allowBlank="1" showInputMessage="1" showErrorMessage="1" sqref="V3:Y4" xr:uid="{00000000-0002-0000-0600-000002000000}">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C32"/>
  <sheetViews>
    <sheetView showGridLines="0" view="pageBreakPreview" zoomScaleNormal="100" zoomScaleSheetLayoutView="100" workbookViewId="0">
      <selection activeCell="Z18" sqref="Z18"/>
    </sheetView>
  </sheetViews>
  <sheetFormatPr defaultColWidth="9" defaultRowHeight="12"/>
  <cols>
    <col min="1" max="1" width="1.625" style="189" customWidth="1"/>
    <col min="2" max="2" width="4.125" style="189" customWidth="1"/>
    <col min="3" max="21" width="5.875" style="189" customWidth="1"/>
    <col min="22" max="22" width="8.25" style="189" customWidth="1"/>
    <col min="23" max="24" width="6.75" style="189" customWidth="1"/>
    <col min="25" max="25" width="8.625" style="189" customWidth="1"/>
    <col min="26" max="26" width="1.375" style="189" customWidth="1"/>
    <col min="27" max="29" width="0" style="189" hidden="1" customWidth="1"/>
    <col min="30" max="16384" width="9" style="189"/>
  </cols>
  <sheetData>
    <row r="2" spans="2:29" ht="24.95" customHeight="1">
      <c r="B2" s="18" t="s">
        <v>552</v>
      </c>
      <c r="C2" s="3"/>
      <c r="D2" s="3"/>
      <c r="E2" s="3"/>
      <c r="F2" s="3"/>
      <c r="G2" s="3"/>
      <c r="H2" s="3"/>
      <c r="I2" s="3"/>
      <c r="J2" s="3"/>
      <c r="K2" s="3"/>
      <c r="L2" s="3"/>
      <c r="M2" s="3"/>
      <c r="N2" s="571"/>
      <c r="O2" s="572"/>
      <c r="P2" s="573"/>
      <c r="Q2" s="574"/>
      <c r="R2" s="574"/>
      <c r="S2" s="575"/>
      <c r="T2" s="365" t="s">
        <v>47</v>
      </c>
      <c r="U2" s="365"/>
      <c r="V2" s="576" t="s">
        <v>740</v>
      </c>
      <c r="W2" s="576"/>
      <c r="X2" s="576"/>
      <c r="Y2" s="576"/>
      <c r="AA2" s="95" t="s">
        <v>553</v>
      </c>
      <c r="AB2" s="3" t="s">
        <v>554</v>
      </c>
      <c r="AC2" s="3" t="s">
        <v>555</v>
      </c>
    </row>
    <row r="3" spans="2:29" ht="20.100000000000001" customHeight="1">
      <c r="B3" s="361" t="s">
        <v>27</v>
      </c>
      <c r="C3" s="361"/>
      <c r="D3" s="565" t="str">
        <f>'様式A-1'!D3</f>
        <v>ナカヤマトンネル</v>
      </c>
      <c r="E3" s="565"/>
      <c r="F3" s="565"/>
      <c r="G3" s="565"/>
      <c r="H3" s="365" t="s">
        <v>28</v>
      </c>
      <c r="I3" s="365"/>
      <c r="J3" s="565" t="str">
        <f>'様式A-1'!J3</f>
        <v>一般国道490号　小郡萩道路</v>
      </c>
      <c r="K3" s="565"/>
      <c r="L3" s="565"/>
      <c r="M3" s="565"/>
      <c r="N3" s="365" t="s">
        <v>10</v>
      </c>
      <c r="O3" s="365"/>
      <c r="P3" s="565" t="str">
        <f>'様式A-1'!R3</f>
        <v>山口県宇部土木建築事務所
美祢支所</v>
      </c>
      <c r="Q3" s="565"/>
      <c r="R3" s="565"/>
      <c r="S3" s="565"/>
      <c r="T3" s="365" t="s">
        <v>16</v>
      </c>
      <c r="U3" s="365"/>
      <c r="V3" s="577" t="s">
        <v>741</v>
      </c>
      <c r="W3" s="577"/>
      <c r="X3" s="577"/>
      <c r="Y3" s="577"/>
      <c r="AA3" s="95" t="s">
        <v>556</v>
      </c>
      <c r="AB3" s="3" t="s">
        <v>557</v>
      </c>
      <c r="AC3" s="3" t="s">
        <v>558</v>
      </c>
    </row>
    <row r="4" spans="2:29" ht="20.100000000000001" customHeight="1">
      <c r="B4" s="377" t="s">
        <v>11</v>
      </c>
      <c r="C4" s="377"/>
      <c r="D4" s="578" t="str">
        <f>'様式A-1'!D4</f>
        <v>中山トンネル</v>
      </c>
      <c r="E4" s="578"/>
      <c r="F4" s="578"/>
      <c r="G4" s="578"/>
      <c r="H4" s="365"/>
      <c r="I4" s="365"/>
      <c r="J4" s="565"/>
      <c r="K4" s="565"/>
      <c r="L4" s="565"/>
      <c r="M4" s="565"/>
      <c r="N4" s="365"/>
      <c r="O4" s="365"/>
      <c r="P4" s="565"/>
      <c r="Q4" s="565"/>
      <c r="R4" s="565"/>
      <c r="S4" s="565"/>
      <c r="T4" s="365" t="s">
        <v>17</v>
      </c>
      <c r="U4" s="365"/>
      <c r="V4" s="577" t="s">
        <v>741</v>
      </c>
      <c r="W4" s="577"/>
      <c r="X4" s="577"/>
      <c r="Y4" s="577"/>
      <c r="AA4" s="95" t="s">
        <v>54</v>
      </c>
      <c r="AC4" s="3" t="s">
        <v>559</v>
      </c>
    </row>
    <row r="5" spans="2:29" ht="20.100000000000001" customHeight="1">
      <c r="B5" s="480" t="s">
        <v>12</v>
      </c>
      <c r="C5" s="480"/>
      <c r="D5" s="190" t="s">
        <v>13</v>
      </c>
      <c r="E5" s="565" t="str">
        <f>'様式A-1'!E5</f>
        <v>美祢市美東町川上</v>
      </c>
      <c r="F5" s="565"/>
      <c r="G5" s="565"/>
      <c r="H5" s="365" t="s">
        <v>256</v>
      </c>
      <c r="I5" s="365"/>
      <c r="J5" s="365"/>
      <c r="K5" s="566" t="s">
        <v>579</v>
      </c>
      <c r="L5" s="567"/>
      <c r="M5" s="567"/>
      <c r="N5" s="567"/>
      <c r="O5" s="351" t="s">
        <v>238</v>
      </c>
      <c r="P5" s="352"/>
      <c r="Q5" s="544">
        <v>45160</v>
      </c>
      <c r="R5" s="545"/>
      <c r="S5" s="546"/>
      <c r="T5" s="365" t="s">
        <v>39</v>
      </c>
      <c r="U5" s="365"/>
      <c r="V5" s="191" t="s">
        <v>38</v>
      </c>
      <c r="W5" s="553">
        <v>497</v>
      </c>
      <c r="X5" s="553"/>
      <c r="Y5" s="54" t="s">
        <v>37</v>
      </c>
      <c r="AA5" s="95" t="s">
        <v>55</v>
      </c>
      <c r="AC5" s="3" t="s">
        <v>560</v>
      </c>
    </row>
    <row r="6" spans="2:29" ht="20.100000000000001" customHeight="1">
      <c r="B6" s="480"/>
      <c r="C6" s="480"/>
      <c r="D6" s="190" t="s">
        <v>14</v>
      </c>
      <c r="E6" s="570" t="str">
        <f>'様式A-1'!E6</f>
        <v>美祢市美東町川上</v>
      </c>
      <c r="F6" s="570"/>
      <c r="G6" s="570"/>
      <c r="H6" s="365" t="s">
        <v>257</v>
      </c>
      <c r="I6" s="365"/>
      <c r="J6" s="365"/>
      <c r="K6" s="566" t="s">
        <v>581</v>
      </c>
      <c r="L6" s="567"/>
      <c r="M6" s="567"/>
      <c r="N6" s="567"/>
      <c r="O6" s="568"/>
      <c r="P6" s="569"/>
      <c r="Q6" s="547"/>
      <c r="R6" s="548"/>
      <c r="S6" s="549"/>
      <c r="T6" s="361" t="s">
        <v>15</v>
      </c>
      <c r="U6" s="361"/>
      <c r="V6" s="541" t="s">
        <v>742</v>
      </c>
      <c r="W6" s="542"/>
      <c r="X6" s="542"/>
      <c r="Y6" s="543"/>
      <c r="AC6" s="3" t="s">
        <v>561</v>
      </c>
    </row>
    <row r="7" spans="2:29" ht="6.95" customHeight="1">
      <c r="B7" s="508" t="s">
        <v>18</v>
      </c>
      <c r="C7" s="529" t="s">
        <v>19</v>
      </c>
      <c r="D7" s="535">
        <f>'様式A-1'!E7</f>
        <v>341400.3</v>
      </c>
      <c r="E7" s="536"/>
      <c r="F7" s="487" t="s">
        <v>20</v>
      </c>
      <c r="G7" s="488"/>
      <c r="H7" s="487" t="s">
        <v>21</v>
      </c>
      <c r="I7" s="489"/>
      <c r="J7" s="340" t="s">
        <v>22</v>
      </c>
      <c r="K7" s="342"/>
      <c r="L7" s="361" t="s">
        <v>34</v>
      </c>
      <c r="M7" s="550">
        <v>12</v>
      </c>
      <c r="N7" s="361" t="s">
        <v>33</v>
      </c>
      <c r="O7" s="550">
        <v>0</v>
      </c>
      <c r="P7" s="506" t="s">
        <v>32</v>
      </c>
      <c r="Q7" s="503">
        <v>0</v>
      </c>
      <c r="R7" s="487" t="s">
        <v>36</v>
      </c>
      <c r="S7" s="489"/>
      <c r="T7" s="554" t="s">
        <v>556</v>
      </c>
      <c r="U7" s="555"/>
      <c r="V7" s="560" t="s">
        <v>35</v>
      </c>
      <c r="W7" s="563" t="s">
        <v>290</v>
      </c>
      <c r="X7" s="564"/>
      <c r="Y7" s="519">
        <v>0</v>
      </c>
      <c r="AC7" s="3" t="s">
        <v>562</v>
      </c>
    </row>
    <row r="8" spans="2:29" ht="6.95" customHeight="1">
      <c r="B8" s="508"/>
      <c r="C8" s="530"/>
      <c r="D8" s="537"/>
      <c r="E8" s="538"/>
      <c r="F8" s="532"/>
      <c r="G8" s="533"/>
      <c r="H8" s="532"/>
      <c r="I8" s="534"/>
      <c r="J8" s="327"/>
      <c r="K8" s="520"/>
      <c r="L8" s="521"/>
      <c r="M8" s="551"/>
      <c r="N8" s="521"/>
      <c r="O8" s="551"/>
      <c r="P8" s="507"/>
      <c r="Q8" s="504"/>
      <c r="R8" s="532"/>
      <c r="S8" s="534"/>
      <c r="T8" s="556"/>
      <c r="U8" s="557"/>
      <c r="V8" s="561"/>
      <c r="W8" s="564"/>
      <c r="X8" s="564"/>
      <c r="Y8" s="519"/>
      <c r="AC8" s="3" t="s">
        <v>563</v>
      </c>
    </row>
    <row r="9" spans="2:29" ht="6.95" customHeight="1">
      <c r="B9" s="508"/>
      <c r="C9" s="531"/>
      <c r="D9" s="539"/>
      <c r="E9" s="540"/>
      <c r="F9" s="532"/>
      <c r="G9" s="533"/>
      <c r="H9" s="532"/>
      <c r="I9" s="534"/>
      <c r="J9" s="327"/>
      <c r="K9" s="520"/>
      <c r="L9" s="521"/>
      <c r="M9" s="551"/>
      <c r="N9" s="521"/>
      <c r="O9" s="551"/>
      <c r="P9" s="507"/>
      <c r="Q9" s="504"/>
      <c r="R9" s="532"/>
      <c r="S9" s="534"/>
      <c r="T9" s="556"/>
      <c r="U9" s="557"/>
      <c r="V9" s="561"/>
      <c r="W9" s="564"/>
      <c r="X9" s="564"/>
      <c r="Y9" s="519"/>
    </row>
    <row r="10" spans="2:29" ht="6.95" customHeight="1">
      <c r="B10" s="508"/>
      <c r="C10" s="529" t="s">
        <v>23</v>
      </c>
      <c r="D10" s="535">
        <f>'様式A-1'!E8</f>
        <v>1312059.7</v>
      </c>
      <c r="E10" s="536"/>
      <c r="F10" s="532"/>
      <c r="G10" s="533"/>
      <c r="H10" s="532"/>
      <c r="I10" s="534"/>
      <c r="J10" s="327"/>
      <c r="K10" s="520"/>
      <c r="L10" s="521"/>
      <c r="M10" s="552"/>
      <c r="N10" s="521"/>
      <c r="O10" s="552"/>
      <c r="P10" s="507"/>
      <c r="Q10" s="505"/>
      <c r="R10" s="532"/>
      <c r="S10" s="534"/>
      <c r="T10" s="556"/>
      <c r="U10" s="557"/>
      <c r="V10" s="561"/>
      <c r="W10" s="564"/>
      <c r="X10" s="564"/>
      <c r="Y10" s="519"/>
    </row>
    <row r="11" spans="2:29" ht="6.95" customHeight="1">
      <c r="B11" s="508"/>
      <c r="C11" s="530"/>
      <c r="D11" s="537"/>
      <c r="E11" s="538"/>
      <c r="F11" s="532"/>
      <c r="G11" s="533"/>
      <c r="H11" s="532"/>
      <c r="I11" s="534"/>
      <c r="J11" s="340" t="s">
        <v>24</v>
      </c>
      <c r="K11" s="342"/>
      <c r="L11" s="361" t="s">
        <v>34</v>
      </c>
      <c r="M11" s="550">
        <v>1</v>
      </c>
      <c r="N11" s="361" t="s">
        <v>33</v>
      </c>
      <c r="O11" s="503">
        <v>0</v>
      </c>
      <c r="P11" s="506" t="s">
        <v>32</v>
      </c>
      <c r="Q11" s="503">
        <v>0</v>
      </c>
      <c r="R11" s="532"/>
      <c r="S11" s="534"/>
      <c r="T11" s="556"/>
      <c r="U11" s="557"/>
      <c r="V11" s="561"/>
      <c r="W11" s="564"/>
      <c r="X11" s="564"/>
      <c r="Y11" s="519"/>
    </row>
    <row r="12" spans="2:29" ht="6.95" customHeight="1">
      <c r="B12" s="508"/>
      <c r="C12" s="531"/>
      <c r="D12" s="539"/>
      <c r="E12" s="540"/>
      <c r="F12" s="532"/>
      <c r="G12" s="533"/>
      <c r="H12" s="532"/>
      <c r="I12" s="534"/>
      <c r="J12" s="327"/>
      <c r="K12" s="520"/>
      <c r="L12" s="521"/>
      <c r="M12" s="551"/>
      <c r="N12" s="521"/>
      <c r="O12" s="504"/>
      <c r="P12" s="507"/>
      <c r="Q12" s="504"/>
      <c r="R12" s="532"/>
      <c r="S12" s="534"/>
      <c r="T12" s="556"/>
      <c r="U12" s="557"/>
      <c r="V12" s="561"/>
      <c r="W12" s="564"/>
      <c r="X12" s="564"/>
      <c r="Y12" s="519"/>
    </row>
    <row r="13" spans="2:29" ht="6.95" customHeight="1">
      <c r="B13" s="508" t="s">
        <v>25</v>
      </c>
      <c r="C13" s="529" t="s">
        <v>19</v>
      </c>
      <c r="D13" s="535">
        <f>'様式A-1'!E9</f>
        <v>341416.4</v>
      </c>
      <c r="E13" s="536"/>
      <c r="F13" s="532"/>
      <c r="G13" s="533"/>
      <c r="H13" s="532"/>
      <c r="I13" s="534"/>
      <c r="J13" s="327"/>
      <c r="K13" s="520"/>
      <c r="L13" s="521"/>
      <c r="M13" s="551"/>
      <c r="N13" s="521"/>
      <c r="O13" s="504"/>
      <c r="P13" s="507"/>
      <c r="Q13" s="504"/>
      <c r="R13" s="532"/>
      <c r="S13" s="534"/>
      <c r="T13" s="556"/>
      <c r="U13" s="557"/>
      <c r="V13" s="561"/>
      <c r="W13" s="517" t="s">
        <v>272</v>
      </c>
      <c r="X13" s="518"/>
      <c r="Y13" s="519">
        <v>0</v>
      </c>
    </row>
    <row r="14" spans="2:29" ht="6.95" customHeight="1">
      <c r="B14" s="529"/>
      <c r="C14" s="530"/>
      <c r="D14" s="537"/>
      <c r="E14" s="538"/>
      <c r="F14" s="532"/>
      <c r="G14" s="533"/>
      <c r="H14" s="532"/>
      <c r="I14" s="534"/>
      <c r="J14" s="328"/>
      <c r="K14" s="344"/>
      <c r="L14" s="521"/>
      <c r="M14" s="552"/>
      <c r="N14" s="521"/>
      <c r="O14" s="505"/>
      <c r="P14" s="507"/>
      <c r="Q14" s="505"/>
      <c r="R14" s="532"/>
      <c r="S14" s="534"/>
      <c r="T14" s="556"/>
      <c r="U14" s="557"/>
      <c r="V14" s="561"/>
      <c r="W14" s="518"/>
      <c r="X14" s="518"/>
      <c r="Y14" s="519"/>
    </row>
    <row r="15" spans="2:29" ht="6.95" customHeight="1">
      <c r="B15" s="529"/>
      <c r="C15" s="531"/>
      <c r="D15" s="539"/>
      <c r="E15" s="540"/>
      <c r="F15" s="532"/>
      <c r="G15" s="533"/>
      <c r="H15" s="532"/>
      <c r="I15" s="534"/>
      <c r="J15" s="327" t="s">
        <v>26</v>
      </c>
      <c r="K15" s="520"/>
      <c r="L15" s="361" t="s">
        <v>34</v>
      </c>
      <c r="M15" s="522">
        <v>0</v>
      </c>
      <c r="N15" s="361" t="s">
        <v>33</v>
      </c>
      <c r="O15" s="522">
        <v>0</v>
      </c>
      <c r="P15" s="506" t="s">
        <v>32</v>
      </c>
      <c r="Q15" s="526">
        <v>0</v>
      </c>
      <c r="R15" s="532"/>
      <c r="S15" s="534"/>
      <c r="T15" s="556"/>
      <c r="U15" s="557"/>
      <c r="V15" s="561"/>
      <c r="W15" s="518"/>
      <c r="X15" s="518"/>
      <c r="Y15" s="519"/>
      <c r="AC15" s="189">
        <v>0</v>
      </c>
    </row>
    <row r="16" spans="2:29" ht="6.95" customHeight="1">
      <c r="B16" s="529"/>
      <c r="C16" s="529" t="s">
        <v>23</v>
      </c>
      <c r="D16" s="535">
        <f>'様式A-1'!E10</f>
        <v>1312058.8</v>
      </c>
      <c r="E16" s="536"/>
      <c r="F16" s="532"/>
      <c r="G16" s="533"/>
      <c r="H16" s="532"/>
      <c r="I16" s="534"/>
      <c r="J16" s="327"/>
      <c r="K16" s="520"/>
      <c r="L16" s="521"/>
      <c r="M16" s="523"/>
      <c r="N16" s="521"/>
      <c r="O16" s="523"/>
      <c r="P16" s="507"/>
      <c r="Q16" s="527"/>
      <c r="R16" s="532"/>
      <c r="S16" s="534"/>
      <c r="T16" s="556"/>
      <c r="U16" s="557"/>
      <c r="V16" s="561"/>
      <c r="W16" s="518"/>
      <c r="X16" s="518"/>
      <c r="Y16" s="519"/>
    </row>
    <row r="17" spans="2:25" ht="6.95" customHeight="1">
      <c r="B17" s="529"/>
      <c r="C17" s="530"/>
      <c r="D17" s="537"/>
      <c r="E17" s="538"/>
      <c r="F17" s="532"/>
      <c r="G17" s="533"/>
      <c r="H17" s="532"/>
      <c r="I17" s="534"/>
      <c r="J17" s="327"/>
      <c r="K17" s="520"/>
      <c r="L17" s="521"/>
      <c r="M17" s="523"/>
      <c r="N17" s="521"/>
      <c r="O17" s="523"/>
      <c r="P17" s="507"/>
      <c r="Q17" s="527"/>
      <c r="R17" s="532"/>
      <c r="S17" s="534"/>
      <c r="T17" s="556"/>
      <c r="U17" s="557"/>
      <c r="V17" s="561"/>
      <c r="W17" s="518"/>
      <c r="X17" s="518"/>
      <c r="Y17" s="519"/>
    </row>
    <row r="18" spans="2:25" ht="6.95" customHeight="1">
      <c r="B18" s="508"/>
      <c r="C18" s="531"/>
      <c r="D18" s="539"/>
      <c r="E18" s="540"/>
      <c r="F18" s="490"/>
      <c r="G18" s="491"/>
      <c r="H18" s="490"/>
      <c r="I18" s="492"/>
      <c r="J18" s="328"/>
      <c r="K18" s="344"/>
      <c r="L18" s="377"/>
      <c r="M18" s="524"/>
      <c r="N18" s="377"/>
      <c r="O18" s="524"/>
      <c r="P18" s="525"/>
      <c r="Q18" s="528"/>
      <c r="R18" s="490"/>
      <c r="S18" s="492"/>
      <c r="T18" s="558"/>
      <c r="U18" s="559"/>
      <c r="V18" s="562"/>
      <c r="W18" s="518"/>
      <c r="X18" s="518"/>
      <c r="Y18" s="519"/>
    </row>
    <row r="19" spans="2:25" ht="39.950000000000003" customHeight="1">
      <c r="B19" s="509" t="s">
        <v>9</v>
      </c>
      <c r="C19" s="510"/>
      <c r="D19" s="511"/>
      <c r="E19" s="511"/>
      <c r="F19" s="511"/>
      <c r="G19" s="511"/>
      <c r="H19" s="511"/>
      <c r="I19" s="511"/>
      <c r="J19" s="511"/>
      <c r="K19" s="511"/>
      <c r="L19" s="511"/>
      <c r="M19" s="511"/>
      <c r="N19" s="511"/>
      <c r="O19" s="511"/>
      <c r="P19" s="511"/>
      <c r="Q19" s="511"/>
      <c r="R19" s="511"/>
      <c r="S19" s="511"/>
      <c r="T19" s="511"/>
      <c r="U19" s="511"/>
      <c r="V19" s="511"/>
      <c r="W19" s="511"/>
      <c r="X19" s="511"/>
      <c r="Y19" s="512"/>
    </row>
    <row r="20" spans="2:25" ht="39.950000000000003" customHeight="1">
      <c r="B20" s="509"/>
      <c r="C20" s="1"/>
      <c r="D20" s="1"/>
      <c r="E20" s="1"/>
      <c r="F20" s="1"/>
      <c r="G20" s="1"/>
      <c r="H20" s="192"/>
      <c r="I20" s="1"/>
      <c r="J20" s="1"/>
      <c r="K20" s="1"/>
      <c r="L20" s="1"/>
      <c r="M20" s="192"/>
      <c r="N20" s="192"/>
      <c r="O20" s="1"/>
      <c r="P20" s="1"/>
      <c r="Q20" s="192"/>
      <c r="R20" s="1"/>
      <c r="S20" s="1"/>
      <c r="T20" s="1"/>
      <c r="U20" s="1"/>
      <c r="V20" s="1"/>
      <c r="W20" s="1"/>
      <c r="X20" s="1"/>
      <c r="Y20" s="193"/>
    </row>
    <row r="21" spans="2:25" ht="39.950000000000003" customHeight="1">
      <c r="B21" s="509"/>
      <c r="C21" s="1"/>
      <c r="D21" s="1"/>
      <c r="E21" s="1"/>
      <c r="F21" s="1"/>
      <c r="G21" s="1"/>
      <c r="H21" s="192"/>
      <c r="I21" s="1"/>
      <c r="J21" s="1"/>
      <c r="K21" s="1"/>
      <c r="L21" s="1"/>
      <c r="M21" s="192"/>
      <c r="N21" s="192"/>
      <c r="O21" s="1"/>
      <c r="P21" s="1"/>
      <c r="Q21" s="192"/>
      <c r="R21" s="1"/>
      <c r="S21" s="1"/>
      <c r="T21" s="1"/>
      <c r="U21" s="1"/>
      <c r="V21" s="1"/>
      <c r="W21" s="1"/>
      <c r="X21" s="1"/>
      <c r="Y21" s="193"/>
    </row>
    <row r="22" spans="2:25" ht="39.950000000000003" customHeight="1">
      <c r="B22" s="509"/>
      <c r="C22" s="1"/>
      <c r="D22" s="1"/>
      <c r="E22" s="1"/>
      <c r="F22" s="192"/>
      <c r="G22" s="1"/>
      <c r="H22" s="1"/>
      <c r="I22" s="1"/>
      <c r="J22" s="1"/>
      <c r="K22" s="1"/>
      <c r="L22" s="1"/>
      <c r="M22" s="192"/>
      <c r="N22" s="1"/>
      <c r="O22" s="1"/>
      <c r="P22" s="1"/>
      <c r="Q22" s="192"/>
      <c r="R22" s="1"/>
      <c r="S22" s="1"/>
      <c r="T22" s="1"/>
      <c r="U22" s="1"/>
      <c r="V22" s="1"/>
      <c r="W22" s="1"/>
      <c r="X22" s="1"/>
      <c r="Y22" s="193"/>
    </row>
    <row r="23" spans="2:25" ht="39.950000000000003" customHeight="1">
      <c r="B23" s="509"/>
      <c r="C23" s="1"/>
      <c r="D23" s="1"/>
      <c r="E23" s="1"/>
      <c r="F23" s="192"/>
      <c r="G23" s="192"/>
      <c r="H23" s="1"/>
      <c r="I23" s="1"/>
      <c r="J23" s="1"/>
      <c r="K23" s="1"/>
      <c r="L23" s="1"/>
      <c r="M23" s="192"/>
      <c r="N23" s="1"/>
      <c r="O23" s="1"/>
      <c r="P23" s="1"/>
      <c r="Q23" s="192"/>
      <c r="R23" s="1"/>
      <c r="S23" s="1"/>
      <c r="T23" s="1"/>
      <c r="U23" s="1"/>
      <c r="V23" s="1"/>
      <c r="W23" s="1"/>
      <c r="X23" s="1"/>
      <c r="Y23" s="193"/>
    </row>
    <row r="24" spans="2:25" ht="39.950000000000003" customHeight="1">
      <c r="B24" s="509"/>
      <c r="C24" s="192"/>
      <c r="D24" s="1"/>
      <c r="E24" s="1"/>
      <c r="F24" s="192"/>
      <c r="G24" s="192"/>
      <c r="H24" s="1"/>
      <c r="I24" s="1"/>
      <c r="J24" s="1"/>
      <c r="K24" s="1"/>
      <c r="L24" s="1"/>
      <c r="M24" s="192"/>
      <c r="N24" s="192"/>
      <c r="O24" s="1"/>
      <c r="P24" s="1"/>
      <c r="Q24" s="192"/>
      <c r="R24" s="1"/>
      <c r="S24" s="1"/>
      <c r="T24" s="1"/>
      <c r="U24" s="1"/>
      <c r="V24" s="1"/>
      <c r="W24" s="1"/>
      <c r="X24" s="1"/>
      <c r="Y24" s="193"/>
    </row>
    <row r="25" spans="2:25" ht="39.950000000000003" customHeight="1">
      <c r="B25" s="509"/>
      <c r="C25" s="192"/>
      <c r="D25" s="1"/>
      <c r="E25" s="1"/>
      <c r="F25" s="192"/>
      <c r="G25" s="192"/>
      <c r="H25" s="1"/>
      <c r="I25" s="1"/>
      <c r="J25" s="1"/>
      <c r="K25" s="1"/>
      <c r="L25" s="1"/>
      <c r="M25" s="192"/>
      <c r="N25" s="192"/>
      <c r="O25" s="1"/>
      <c r="P25" s="1"/>
      <c r="Q25" s="192"/>
      <c r="R25" s="1"/>
      <c r="S25" s="1"/>
      <c r="T25" s="1"/>
      <c r="U25" s="1"/>
      <c r="V25" s="1"/>
      <c r="W25" s="1"/>
      <c r="X25" s="1"/>
      <c r="Y25" s="193"/>
    </row>
    <row r="26" spans="2:25" ht="39.950000000000003" customHeight="1">
      <c r="B26" s="509"/>
      <c r="C26" s="192"/>
      <c r="D26" s="1"/>
      <c r="E26" s="1"/>
      <c r="F26" s="2"/>
      <c r="G26" s="194"/>
      <c r="H26" s="194"/>
      <c r="I26" s="194"/>
      <c r="J26" s="194"/>
      <c r="K26" s="194"/>
      <c r="L26" s="1"/>
      <c r="M26" s="192"/>
      <c r="N26" s="192"/>
      <c r="O26" s="1"/>
      <c r="P26" s="513" t="s">
        <v>289</v>
      </c>
      <c r="Q26" s="513"/>
      <c r="R26" s="513"/>
      <c r="S26" s="513"/>
      <c r="T26" s="513"/>
      <c r="U26" s="513"/>
      <c r="V26" s="513"/>
      <c r="W26" s="513"/>
      <c r="X26" s="513"/>
      <c r="Y26" s="514"/>
    </row>
    <row r="27" spans="2:25" ht="45" customHeight="1">
      <c r="B27" s="472"/>
      <c r="C27" s="195"/>
      <c r="D27" s="196"/>
      <c r="E27" s="197"/>
      <c r="F27" s="198"/>
      <c r="G27" s="196"/>
      <c r="H27" s="196"/>
      <c r="I27" s="196"/>
      <c r="J27" s="196"/>
      <c r="K27" s="196"/>
      <c r="L27" s="196"/>
      <c r="M27" s="196"/>
      <c r="N27" s="196"/>
      <c r="O27" s="199"/>
      <c r="P27" s="515"/>
      <c r="Q27" s="515"/>
      <c r="R27" s="515"/>
      <c r="S27" s="515"/>
      <c r="T27" s="515"/>
      <c r="U27" s="515"/>
      <c r="V27" s="515"/>
      <c r="W27" s="515"/>
      <c r="X27" s="515"/>
      <c r="Y27" s="516"/>
    </row>
    <row r="28" spans="2:25" ht="15" customHeight="1">
      <c r="C28" s="3" t="s">
        <v>248</v>
      </c>
    </row>
    <row r="29" spans="2:25" ht="15" customHeight="1">
      <c r="C29" s="3" t="s">
        <v>564</v>
      </c>
    </row>
    <row r="30" spans="2:25" ht="15" customHeight="1">
      <c r="C30" s="3" t="s">
        <v>291</v>
      </c>
    </row>
    <row r="31" spans="2:25">
      <c r="C31" s="3" t="s">
        <v>249</v>
      </c>
    </row>
    <row r="32" spans="2:2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xr:uid="{00000000-0002-0000-0700-000000000000}">
      <formula1>$AB$2:$AB$3</formula1>
    </dataValidation>
    <dataValidation type="list" allowBlank="1" showInputMessage="1" showErrorMessage="1" sqref="T7:U18" xr:uid="{00000000-0002-0000-0700-000001000000}">
      <formula1>$AA$2:$AA$5</formula1>
    </dataValidation>
    <dataValidation type="list" allowBlank="1" showInputMessage="1" showErrorMessage="1" sqref="V6:Y6" xr:uid="{00000000-0002-0000-07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AC32"/>
  <sheetViews>
    <sheetView showGridLines="0" view="pageBreakPreview" zoomScaleNormal="100" zoomScaleSheetLayoutView="100" workbookViewId="0">
      <selection activeCell="Z18" sqref="Z18"/>
    </sheetView>
  </sheetViews>
  <sheetFormatPr defaultColWidth="9" defaultRowHeight="12"/>
  <cols>
    <col min="1" max="1" width="1.625" style="189" customWidth="1"/>
    <col min="2" max="2" width="4.125" style="189" customWidth="1"/>
    <col min="3" max="21" width="5.875" style="189" customWidth="1"/>
    <col min="22" max="22" width="8.25" style="189" customWidth="1"/>
    <col min="23" max="24" width="6.75" style="189" customWidth="1"/>
    <col min="25" max="25" width="8.625" style="189" customWidth="1"/>
    <col min="26" max="26" width="1.375" style="189" customWidth="1"/>
    <col min="27" max="29" width="0" style="189" hidden="1" customWidth="1"/>
    <col min="30" max="16384" width="9" style="189"/>
  </cols>
  <sheetData>
    <row r="2" spans="2:29" ht="24.95" customHeight="1">
      <c r="B2" s="18" t="s">
        <v>552</v>
      </c>
      <c r="C2" s="3"/>
      <c r="D2" s="3"/>
      <c r="E2" s="3"/>
      <c r="F2" s="3"/>
      <c r="G2" s="3"/>
      <c r="H2" s="3"/>
      <c r="I2" s="3"/>
      <c r="J2" s="3"/>
      <c r="K2" s="3"/>
      <c r="L2" s="3"/>
      <c r="M2" s="3"/>
      <c r="N2" s="571"/>
      <c r="O2" s="572"/>
      <c r="P2" s="573"/>
      <c r="Q2" s="574"/>
      <c r="R2" s="574"/>
      <c r="S2" s="575"/>
      <c r="T2" s="365" t="s">
        <v>47</v>
      </c>
      <c r="U2" s="365"/>
      <c r="V2" s="576" t="s">
        <v>740</v>
      </c>
      <c r="W2" s="576"/>
      <c r="X2" s="576"/>
      <c r="Y2" s="576"/>
      <c r="AA2" s="95" t="s">
        <v>553</v>
      </c>
      <c r="AB2" s="3" t="s">
        <v>554</v>
      </c>
      <c r="AC2" s="3" t="s">
        <v>555</v>
      </c>
    </row>
    <row r="3" spans="2:29" ht="20.100000000000001" customHeight="1">
      <c r="B3" s="361" t="s">
        <v>27</v>
      </c>
      <c r="C3" s="361"/>
      <c r="D3" s="565" t="str">
        <f>'様式A-1'!D3</f>
        <v>ナカヤマトンネル</v>
      </c>
      <c r="E3" s="565"/>
      <c r="F3" s="565"/>
      <c r="G3" s="565"/>
      <c r="H3" s="365" t="s">
        <v>28</v>
      </c>
      <c r="I3" s="365"/>
      <c r="J3" s="565" t="str">
        <f>'様式A-1'!J3</f>
        <v>一般国道490号　小郡萩道路</v>
      </c>
      <c r="K3" s="565"/>
      <c r="L3" s="565"/>
      <c r="M3" s="565"/>
      <c r="N3" s="365" t="s">
        <v>10</v>
      </c>
      <c r="O3" s="365"/>
      <c r="P3" s="565" t="str">
        <f>'様式A-1'!R3</f>
        <v>山口県宇部土木建築事務所
美祢支所</v>
      </c>
      <c r="Q3" s="565"/>
      <c r="R3" s="565"/>
      <c r="S3" s="565"/>
      <c r="T3" s="365" t="s">
        <v>16</v>
      </c>
      <c r="U3" s="365"/>
      <c r="V3" s="577" t="s">
        <v>741</v>
      </c>
      <c r="W3" s="577"/>
      <c r="X3" s="577"/>
      <c r="Y3" s="577"/>
      <c r="AA3" s="95" t="s">
        <v>556</v>
      </c>
      <c r="AB3" s="3" t="s">
        <v>557</v>
      </c>
      <c r="AC3" s="3" t="s">
        <v>558</v>
      </c>
    </row>
    <row r="4" spans="2:29" ht="20.100000000000001" customHeight="1">
      <c r="B4" s="377" t="s">
        <v>11</v>
      </c>
      <c r="C4" s="377"/>
      <c r="D4" s="578" t="str">
        <f>'様式A-1'!D4</f>
        <v>中山トンネル</v>
      </c>
      <c r="E4" s="578"/>
      <c r="F4" s="578"/>
      <c r="G4" s="578"/>
      <c r="H4" s="365"/>
      <c r="I4" s="365"/>
      <c r="J4" s="565"/>
      <c r="K4" s="565"/>
      <c r="L4" s="565"/>
      <c r="M4" s="565"/>
      <c r="N4" s="365"/>
      <c r="O4" s="365"/>
      <c r="P4" s="565"/>
      <c r="Q4" s="565"/>
      <c r="R4" s="565"/>
      <c r="S4" s="565"/>
      <c r="T4" s="365" t="s">
        <v>17</v>
      </c>
      <c r="U4" s="365"/>
      <c r="V4" s="577" t="s">
        <v>741</v>
      </c>
      <c r="W4" s="577"/>
      <c r="X4" s="577"/>
      <c r="Y4" s="577"/>
      <c r="AA4" s="95" t="s">
        <v>54</v>
      </c>
      <c r="AC4" s="3" t="s">
        <v>559</v>
      </c>
    </row>
    <row r="5" spans="2:29" ht="20.100000000000001" customHeight="1">
      <c r="B5" s="480" t="s">
        <v>12</v>
      </c>
      <c r="C5" s="480"/>
      <c r="D5" s="190" t="s">
        <v>13</v>
      </c>
      <c r="E5" s="565" t="str">
        <f>'様式A-1'!E5</f>
        <v>美祢市美東町川上</v>
      </c>
      <c r="F5" s="565"/>
      <c r="G5" s="565"/>
      <c r="H5" s="365" t="s">
        <v>256</v>
      </c>
      <c r="I5" s="365"/>
      <c r="J5" s="365"/>
      <c r="K5" s="566" t="s">
        <v>579</v>
      </c>
      <c r="L5" s="567"/>
      <c r="M5" s="567"/>
      <c r="N5" s="567"/>
      <c r="O5" s="351" t="s">
        <v>238</v>
      </c>
      <c r="P5" s="352"/>
      <c r="Q5" s="544">
        <v>45160</v>
      </c>
      <c r="R5" s="545"/>
      <c r="S5" s="546"/>
      <c r="T5" s="365" t="s">
        <v>39</v>
      </c>
      <c r="U5" s="365"/>
      <c r="V5" s="191" t="s">
        <v>38</v>
      </c>
      <c r="W5" s="553">
        <v>497</v>
      </c>
      <c r="X5" s="553"/>
      <c r="Y5" s="54" t="s">
        <v>37</v>
      </c>
      <c r="AA5" s="95" t="s">
        <v>55</v>
      </c>
      <c r="AC5" s="3" t="s">
        <v>560</v>
      </c>
    </row>
    <row r="6" spans="2:29" ht="20.100000000000001" customHeight="1">
      <c r="B6" s="480"/>
      <c r="C6" s="480"/>
      <c r="D6" s="190" t="s">
        <v>14</v>
      </c>
      <c r="E6" s="570" t="str">
        <f>'様式A-1'!E6</f>
        <v>美祢市美東町川上</v>
      </c>
      <c r="F6" s="570"/>
      <c r="G6" s="570"/>
      <c r="H6" s="365" t="s">
        <v>257</v>
      </c>
      <c r="I6" s="365"/>
      <c r="J6" s="365"/>
      <c r="K6" s="566" t="s">
        <v>581</v>
      </c>
      <c r="L6" s="567"/>
      <c r="M6" s="567"/>
      <c r="N6" s="567"/>
      <c r="O6" s="568"/>
      <c r="P6" s="569"/>
      <c r="Q6" s="547"/>
      <c r="R6" s="548"/>
      <c r="S6" s="549"/>
      <c r="T6" s="361" t="s">
        <v>15</v>
      </c>
      <c r="U6" s="361"/>
      <c r="V6" s="541" t="s">
        <v>742</v>
      </c>
      <c r="W6" s="542"/>
      <c r="X6" s="542"/>
      <c r="Y6" s="543"/>
      <c r="AC6" s="3" t="s">
        <v>561</v>
      </c>
    </row>
    <row r="7" spans="2:29" ht="6.95" customHeight="1">
      <c r="B7" s="508" t="s">
        <v>18</v>
      </c>
      <c r="C7" s="529" t="s">
        <v>19</v>
      </c>
      <c r="D7" s="535">
        <f>'様式A-1'!E7</f>
        <v>341400.3</v>
      </c>
      <c r="E7" s="536"/>
      <c r="F7" s="487" t="s">
        <v>20</v>
      </c>
      <c r="G7" s="488"/>
      <c r="H7" s="487" t="s">
        <v>21</v>
      </c>
      <c r="I7" s="489"/>
      <c r="J7" s="340" t="s">
        <v>22</v>
      </c>
      <c r="K7" s="342"/>
      <c r="L7" s="361" t="s">
        <v>34</v>
      </c>
      <c r="M7" s="550">
        <v>12</v>
      </c>
      <c r="N7" s="361" t="s">
        <v>33</v>
      </c>
      <c r="O7" s="550">
        <v>0</v>
      </c>
      <c r="P7" s="506" t="s">
        <v>32</v>
      </c>
      <c r="Q7" s="503">
        <v>0</v>
      </c>
      <c r="R7" s="487" t="s">
        <v>36</v>
      </c>
      <c r="S7" s="489"/>
      <c r="T7" s="554" t="s">
        <v>556</v>
      </c>
      <c r="U7" s="555"/>
      <c r="V7" s="560" t="s">
        <v>35</v>
      </c>
      <c r="W7" s="563" t="s">
        <v>290</v>
      </c>
      <c r="X7" s="564"/>
      <c r="Y7" s="519">
        <v>0</v>
      </c>
      <c r="AC7" s="3" t="s">
        <v>562</v>
      </c>
    </row>
    <row r="8" spans="2:29" ht="6.95" customHeight="1">
      <c r="B8" s="508"/>
      <c r="C8" s="530"/>
      <c r="D8" s="537"/>
      <c r="E8" s="538"/>
      <c r="F8" s="532"/>
      <c r="G8" s="533"/>
      <c r="H8" s="532"/>
      <c r="I8" s="534"/>
      <c r="J8" s="327"/>
      <c r="K8" s="520"/>
      <c r="L8" s="521"/>
      <c r="M8" s="551"/>
      <c r="N8" s="521"/>
      <c r="O8" s="551"/>
      <c r="P8" s="507"/>
      <c r="Q8" s="504"/>
      <c r="R8" s="532"/>
      <c r="S8" s="534"/>
      <c r="T8" s="556"/>
      <c r="U8" s="557"/>
      <c r="V8" s="561"/>
      <c r="W8" s="564"/>
      <c r="X8" s="564"/>
      <c r="Y8" s="519"/>
      <c r="AC8" s="3" t="s">
        <v>563</v>
      </c>
    </row>
    <row r="9" spans="2:29" ht="6.95" customHeight="1">
      <c r="B9" s="508"/>
      <c r="C9" s="531"/>
      <c r="D9" s="539"/>
      <c r="E9" s="540"/>
      <c r="F9" s="532"/>
      <c r="G9" s="533"/>
      <c r="H9" s="532"/>
      <c r="I9" s="534"/>
      <c r="J9" s="327"/>
      <c r="K9" s="520"/>
      <c r="L9" s="521"/>
      <c r="M9" s="551"/>
      <c r="N9" s="521"/>
      <c r="O9" s="551"/>
      <c r="P9" s="507"/>
      <c r="Q9" s="504"/>
      <c r="R9" s="532"/>
      <c r="S9" s="534"/>
      <c r="T9" s="556"/>
      <c r="U9" s="557"/>
      <c r="V9" s="561"/>
      <c r="W9" s="564"/>
      <c r="X9" s="564"/>
      <c r="Y9" s="519"/>
    </row>
    <row r="10" spans="2:29" ht="6.95" customHeight="1">
      <c r="B10" s="508"/>
      <c r="C10" s="529" t="s">
        <v>23</v>
      </c>
      <c r="D10" s="535">
        <f>'様式A-1'!E8</f>
        <v>1312059.7</v>
      </c>
      <c r="E10" s="536"/>
      <c r="F10" s="532"/>
      <c r="G10" s="533"/>
      <c r="H10" s="532"/>
      <c r="I10" s="534"/>
      <c r="J10" s="327"/>
      <c r="K10" s="520"/>
      <c r="L10" s="521"/>
      <c r="M10" s="552"/>
      <c r="N10" s="521"/>
      <c r="O10" s="552"/>
      <c r="P10" s="507"/>
      <c r="Q10" s="505"/>
      <c r="R10" s="532"/>
      <c r="S10" s="534"/>
      <c r="T10" s="556"/>
      <c r="U10" s="557"/>
      <c r="V10" s="561"/>
      <c r="W10" s="564"/>
      <c r="X10" s="564"/>
      <c r="Y10" s="519"/>
    </row>
    <row r="11" spans="2:29" ht="6.95" customHeight="1">
      <c r="B11" s="508"/>
      <c r="C11" s="530"/>
      <c r="D11" s="537"/>
      <c r="E11" s="538"/>
      <c r="F11" s="532"/>
      <c r="G11" s="533"/>
      <c r="H11" s="532"/>
      <c r="I11" s="534"/>
      <c r="J11" s="340" t="s">
        <v>24</v>
      </c>
      <c r="K11" s="342"/>
      <c r="L11" s="361" t="s">
        <v>34</v>
      </c>
      <c r="M11" s="550">
        <v>1</v>
      </c>
      <c r="N11" s="361" t="s">
        <v>33</v>
      </c>
      <c r="O11" s="503">
        <v>0</v>
      </c>
      <c r="P11" s="506" t="s">
        <v>32</v>
      </c>
      <c r="Q11" s="503">
        <v>0</v>
      </c>
      <c r="R11" s="532"/>
      <c r="S11" s="534"/>
      <c r="T11" s="556"/>
      <c r="U11" s="557"/>
      <c r="V11" s="561"/>
      <c r="W11" s="564"/>
      <c r="X11" s="564"/>
      <c r="Y11" s="519"/>
    </row>
    <row r="12" spans="2:29" ht="6.95" customHeight="1">
      <c r="B12" s="508"/>
      <c r="C12" s="531"/>
      <c r="D12" s="539"/>
      <c r="E12" s="540"/>
      <c r="F12" s="532"/>
      <c r="G12" s="533"/>
      <c r="H12" s="532"/>
      <c r="I12" s="534"/>
      <c r="J12" s="327"/>
      <c r="K12" s="520"/>
      <c r="L12" s="521"/>
      <c r="M12" s="551"/>
      <c r="N12" s="521"/>
      <c r="O12" s="504"/>
      <c r="P12" s="507"/>
      <c r="Q12" s="504"/>
      <c r="R12" s="532"/>
      <c r="S12" s="534"/>
      <c r="T12" s="556"/>
      <c r="U12" s="557"/>
      <c r="V12" s="561"/>
      <c r="W12" s="564"/>
      <c r="X12" s="564"/>
      <c r="Y12" s="519"/>
    </row>
    <row r="13" spans="2:29" ht="6.95" customHeight="1">
      <c r="B13" s="508" t="s">
        <v>25</v>
      </c>
      <c r="C13" s="529" t="s">
        <v>19</v>
      </c>
      <c r="D13" s="535">
        <f>'様式A-1'!E9</f>
        <v>341416.4</v>
      </c>
      <c r="E13" s="536"/>
      <c r="F13" s="532"/>
      <c r="G13" s="533"/>
      <c r="H13" s="532"/>
      <c r="I13" s="534"/>
      <c r="J13" s="327"/>
      <c r="K13" s="520"/>
      <c r="L13" s="521"/>
      <c r="M13" s="551"/>
      <c r="N13" s="521"/>
      <c r="O13" s="504"/>
      <c r="P13" s="507"/>
      <c r="Q13" s="504"/>
      <c r="R13" s="532"/>
      <c r="S13" s="534"/>
      <c r="T13" s="556"/>
      <c r="U13" s="557"/>
      <c r="V13" s="561"/>
      <c r="W13" s="517" t="s">
        <v>272</v>
      </c>
      <c r="X13" s="518"/>
      <c r="Y13" s="519">
        <v>0</v>
      </c>
    </row>
    <row r="14" spans="2:29" ht="6.95" customHeight="1">
      <c r="B14" s="529"/>
      <c r="C14" s="530"/>
      <c r="D14" s="537"/>
      <c r="E14" s="538"/>
      <c r="F14" s="532"/>
      <c r="G14" s="533"/>
      <c r="H14" s="532"/>
      <c r="I14" s="534"/>
      <c r="J14" s="328"/>
      <c r="K14" s="344"/>
      <c r="L14" s="521"/>
      <c r="M14" s="552"/>
      <c r="N14" s="521"/>
      <c r="O14" s="505"/>
      <c r="P14" s="507"/>
      <c r="Q14" s="505"/>
      <c r="R14" s="532"/>
      <c r="S14" s="534"/>
      <c r="T14" s="556"/>
      <c r="U14" s="557"/>
      <c r="V14" s="561"/>
      <c r="W14" s="518"/>
      <c r="X14" s="518"/>
      <c r="Y14" s="519"/>
    </row>
    <row r="15" spans="2:29" ht="6.95" customHeight="1">
      <c r="B15" s="529"/>
      <c r="C15" s="531"/>
      <c r="D15" s="539"/>
      <c r="E15" s="540"/>
      <c r="F15" s="532"/>
      <c r="G15" s="533"/>
      <c r="H15" s="532"/>
      <c r="I15" s="534"/>
      <c r="J15" s="327" t="s">
        <v>26</v>
      </c>
      <c r="K15" s="520"/>
      <c r="L15" s="361" t="s">
        <v>34</v>
      </c>
      <c r="M15" s="522">
        <v>0</v>
      </c>
      <c r="N15" s="361" t="s">
        <v>33</v>
      </c>
      <c r="O15" s="522">
        <v>0</v>
      </c>
      <c r="P15" s="506" t="s">
        <v>32</v>
      </c>
      <c r="Q15" s="526">
        <v>0</v>
      </c>
      <c r="R15" s="532"/>
      <c r="S15" s="534"/>
      <c r="T15" s="556"/>
      <c r="U15" s="557"/>
      <c r="V15" s="561"/>
      <c r="W15" s="518"/>
      <c r="X15" s="518"/>
      <c r="Y15" s="519"/>
      <c r="AC15" s="189">
        <v>0</v>
      </c>
    </row>
    <row r="16" spans="2:29" ht="6.95" customHeight="1">
      <c r="B16" s="529"/>
      <c r="C16" s="529" t="s">
        <v>23</v>
      </c>
      <c r="D16" s="535">
        <f>'様式A-1'!E10</f>
        <v>1312058.8</v>
      </c>
      <c r="E16" s="536"/>
      <c r="F16" s="532"/>
      <c r="G16" s="533"/>
      <c r="H16" s="532"/>
      <c r="I16" s="534"/>
      <c r="J16" s="327"/>
      <c r="K16" s="520"/>
      <c r="L16" s="521"/>
      <c r="M16" s="523"/>
      <c r="N16" s="521"/>
      <c r="O16" s="523"/>
      <c r="P16" s="507"/>
      <c r="Q16" s="527"/>
      <c r="R16" s="532"/>
      <c r="S16" s="534"/>
      <c r="T16" s="556"/>
      <c r="U16" s="557"/>
      <c r="V16" s="561"/>
      <c r="W16" s="518"/>
      <c r="X16" s="518"/>
      <c r="Y16" s="519"/>
    </row>
    <row r="17" spans="2:25" ht="6.95" customHeight="1">
      <c r="B17" s="529"/>
      <c r="C17" s="530"/>
      <c r="D17" s="537"/>
      <c r="E17" s="538"/>
      <c r="F17" s="532"/>
      <c r="G17" s="533"/>
      <c r="H17" s="532"/>
      <c r="I17" s="534"/>
      <c r="J17" s="327"/>
      <c r="K17" s="520"/>
      <c r="L17" s="521"/>
      <c r="M17" s="523"/>
      <c r="N17" s="521"/>
      <c r="O17" s="523"/>
      <c r="P17" s="507"/>
      <c r="Q17" s="527"/>
      <c r="R17" s="532"/>
      <c r="S17" s="534"/>
      <c r="T17" s="556"/>
      <c r="U17" s="557"/>
      <c r="V17" s="561"/>
      <c r="W17" s="518"/>
      <c r="X17" s="518"/>
      <c r="Y17" s="519"/>
    </row>
    <row r="18" spans="2:25" ht="6.95" customHeight="1">
      <c r="B18" s="508"/>
      <c r="C18" s="531"/>
      <c r="D18" s="539"/>
      <c r="E18" s="540"/>
      <c r="F18" s="490"/>
      <c r="G18" s="491"/>
      <c r="H18" s="490"/>
      <c r="I18" s="492"/>
      <c r="J18" s="328"/>
      <c r="K18" s="344"/>
      <c r="L18" s="377"/>
      <c r="M18" s="524"/>
      <c r="N18" s="377"/>
      <c r="O18" s="524"/>
      <c r="P18" s="525"/>
      <c r="Q18" s="528"/>
      <c r="R18" s="490"/>
      <c r="S18" s="492"/>
      <c r="T18" s="558"/>
      <c r="U18" s="559"/>
      <c r="V18" s="562"/>
      <c r="W18" s="518"/>
      <c r="X18" s="518"/>
      <c r="Y18" s="519"/>
    </row>
    <row r="19" spans="2:25" ht="39.950000000000003" customHeight="1">
      <c r="B19" s="509" t="s">
        <v>9</v>
      </c>
      <c r="C19" s="510"/>
      <c r="D19" s="511"/>
      <c r="E19" s="511"/>
      <c r="F19" s="511"/>
      <c r="G19" s="511"/>
      <c r="H19" s="511"/>
      <c r="I19" s="511"/>
      <c r="J19" s="511"/>
      <c r="K19" s="511"/>
      <c r="L19" s="511"/>
      <c r="M19" s="511"/>
      <c r="N19" s="511"/>
      <c r="O19" s="511"/>
      <c r="P19" s="511"/>
      <c r="Q19" s="511"/>
      <c r="R19" s="511"/>
      <c r="S19" s="511"/>
      <c r="T19" s="511"/>
      <c r="U19" s="511"/>
      <c r="V19" s="511"/>
      <c r="W19" s="511"/>
      <c r="X19" s="511"/>
      <c r="Y19" s="512"/>
    </row>
    <row r="20" spans="2:25" ht="39.950000000000003" customHeight="1">
      <c r="B20" s="509"/>
      <c r="C20" s="1"/>
      <c r="D20" s="1"/>
      <c r="E20" s="1"/>
      <c r="F20" s="1"/>
      <c r="G20" s="1"/>
      <c r="H20" s="192"/>
      <c r="I20" s="1"/>
      <c r="J20" s="1"/>
      <c r="K20" s="1"/>
      <c r="L20" s="1"/>
      <c r="M20" s="192"/>
      <c r="N20" s="192"/>
      <c r="O20" s="1"/>
      <c r="P20" s="1"/>
      <c r="Q20" s="192"/>
      <c r="R20" s="1"/>
      <c r="S20" s="1"/>
      <c r="T20" s="1"/>
      <c r="U20" s="1"/>
      <c r="V20" s="1"/>
      <c r="W20" s="1"/>
      <c r="X20" s="1"/>
      <c r="Y20" s="193"/>
    </row>
    <row r="21" spans="2:25" ht="39.950000000000003" customHeight="1">
      <c r="B21" s="509"/>
      <c r="C21" s="1"/>
      <c r="D21" s="1"/>
      <c r="E21" s="1"/>
      <c r="F21" s="1"/>
      <c r="G21" s="1"/>
      <c r="H21" s="192"/>
      <c r="I21" s="1"/>
      <c r="J21" s="1"/>
      <c r="K21" s="1"/>
      <c r="L21" s="1"/>
      <c r="M21" s="192"/>
      <c r="N21" s="192"/>
      <c r="O21" s="1"/>
      <c r="P21" s="1"/>
      <c r="Q21" s="192"/>
      <c r="R21" s="1"/>
      <c r="S21" s="1"/>
      <c r="T21" s="1"/>
      <c r="U21" s="1"/>
      <c r="V21" s="1"/>
      <c r="W21" s="1"/>
      <c r="X21" s="1"/>
      <c r="Y21" s="193"/>
    </row>
    <row r="22" spans="2:25" ht="39.950000000000003" customHeight="1">
      <c r="B22" s="509"/>
      <c r="C22" s="1"/>
      <c r="D22" s="1"/>
      <c r="E22" s="1"/>
      <c r="F22" s="192"/>
      <c r="G22" s="1"/>
      <c r="H22" s="1"/>
      <c r="I22" s="1"/>
      <c r="J22" s="1"/>
      <c r="K22" s="1"/>
      <c r="L22" s="1"/>
      <c r="M22" s="192"/>
      <c r="N22" s="1"/>
      <c r="O22" s="1"/>
      <c r="P22" s="1"/>
      <c r="Q22" s="192"/>
      <c r="R22" s="1"/>
      <c r="S22" s="1"/>
      <c r="T22" s="1"/>
      <c r="U22" s="1"/>
      <c r="V22" s="1"/>
      <c r="W22" s="1"/>
      <c r="X22" s="1"/>
      <c r="Y22" s="193"/>
    </row>
    <row r="23" spans="2:25" ht="39.950000000000003" customHeight="1">
      <c r="B23" s="509"/>
      <c r="C23" s="1"/>
      <c r="D23" s="1"/>
      <c r="E23" s="1"/>
      <c r="F23" s="192"/>
      <c r="G23" s="192"/>
      <c r="H23" s="1"/>
      <c r="I23" s="1"/>
      <c r="J23" s="1"/>
      <c r="K23" s="1"/>
      <c r="L23" s="1"/>
      <c r="M23" s="192"/>
      <c r="N23" s="1"/>
      <c r="O23" s="1"/>
      <c r="P23" s="1"/>
      <c r="Q23" s="192"/>
      <c r="R23" s="1"/>
      <c r="S23" s="1"/>
      <c r="T23" s="1"/>
      <c r="U23" s="1"/>
      <c r="V23" s="1"/>
      <c r="W23" s="1"/>
      <c r="X23" s="1"/>
      <c r="Y23" s="193"/>
    </row>
    <row r="24" spans="2:25" ht="39.950000000000003" customHeight="1">
      <c r="B24" s="509"/>
      <c r="C24" s="192"/>
      <c r="D24" s="1"/>
      <c r="E24" s="1"/>
      <c r="F24" s="192"/>
      <c r="G24" s="192"/>
      <c r="H24" s="1"/>
      <c r="I24" s="1"/>
      <c r="J24" s="1"/>
      <c r="K24" s="1"/>
      <c r="L24" s="1"/>
      <c r="M24" s="192"/>
      <c r="N24" s="192"/>
      <c r="O24" s="1"/>
      <c r="P24" s="1"/>
      <c r="Q24" s="192"/>
      <c r="R24" s="1"/>
      <c r="S24" s="1"/>
      <c r="T24" s="1"/>
      <c r="U24" s="1"/>
      <c r="V24" s="1"/>
      <c r="W24" s="1"/>
      <c r="X24" s="1"/>
      <c r="Y24" s="193"/>
    </row>
    <row r="25" spans="2:25" ht="39.950000000000003" customHeight="1">
      <c r="B25" s="509"/>
      <c r="C25" s="192"/>
      <c r="D25" s="1"/>
      <c r="E25" s="1"/>
      <c r="F25" s="192"/>
      <c r="G25" s="192"/>
      <c r="H25" s="1"/>
      <c r="I25" s="1"/>
      <c r="J25" s="1"/>
      <c r="K25" s="1"/>
      <c r="L25" s="1"/>
      <c r="M25" s="192"/>
      <c r="N25" s="192"/>
      <c r="O25" s="1"/>
      <c r="P25" s="1"/>
      <c r="Q25" s="192"/>
      <c r="R25" s="1"/>
      <c r="S25" s="1"/>
      <c r="T25" s="1"/>
      <c r="U25" s="1"/>
      <c r="V25" s="1"/>
      <c r="W25" s="1"/>
      <c r="X25" s="1"/>
      <c r="Y25" s="193"/>
    </row>
    <row r="26" spans="2:25" ht="39.950000000000003" customHeight="1">
      <c r="B26" s="509"/>
      <c r="C26" s="192"/>
      <c r="D26" s="1"/>
      <c r="E26" s="1"/>
      <c r="F26" s="2"/>
      <c r="G26" s="194"/>
      <c r="H26" s="194"/>
      <c r="I26" s="194"/>
      <c r="J26" s="194"/>
      <c r="K26" s="194"/>
      <c r="L26" s="1"/>
      <c r="M26" s="192"/>
      <c r="N26" s="192"/>
      <c r="O26" s="1"/>
      <c r="P26" s="513" t="s">
        <v>289</v>
      </c>
      <c r="Q26" s="513"/>
      <c r="R26" s="513"/>
      <c r="S26" s="513"/>
      <c r="T26" s="513"/>
      <c r="U26" s="513"/>
      <c r="V26" s="513"/>
      <c r="W26" s="513"/>
      <c r="X26" s="513"/>
      <c r="Y26" s="514"/>
    </row>
    <row r="27" spans="2:25" ht="45" customHeight="1">
      <c r="B27" s="472"/>
      <c r="C27" s="195"/>
      <c r="D27" s="196"/>
      <c r="E27" s="197"/>
      <c r="F27" s="198"/>
      <c r="G27" s="196"/>
      <c r="H27" s="196"/>
      <c r="I27" s="196"/>
      <c r="J27" s="196"/>
      <c r="K27" s="196"/>
      <c r="L27" s="196"/>
      <c r="M27" s="196"/>
      <c r="N27" s="196"/>
      <c r="O27" s="199"/>
      <c r="P27" s="515"/>
      <c r="Q27" s="515"/>
      <c r="R27" s="515"/>
      <c r="S27" s="515"/>
      <c r="T27" s="515"/>
      <c r="U27" s="515"/>
      <c r="V27" s="515"/>
      <c r="W27" s="515"/>
      <c r="X27" s="515"/>
      <c r="Y27" s="516"/>
    </row>
    <row r="28" spans="2:25" ht="15" customHeight="1">
      <c r="C28" s="3" t="s">
        <v>248</v>
      </c>
    </row>
    <row r="29" spans="2:25" ht="15" customHeight="1">
      <c r="C29" s="3" t="s">
        <v>564</v>
      </c>
    </row>
    <row r="30" spans="2:25" ht="15" customHeight="1">
      <c r="C30" s="3" t="s">
        <v>291</v>
      </c>
    </row>
    <row r="31" spans="2:25">
      <c r="C31" s="3" t="s">
        <v>249</v>
      </c>
    </row>
    <row r="32" spans="2:2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6:Y6" xr:uid="{00000000-0002-0000-0800-000000000000}">
      <formula1>$AC$2:$AC$8</formula1>
    </dataValidation>
    <dataValidation type="list" allowBlank="1" showInputMessage="1" showErrorMessage="1" sqref="T7:U18" xr:uid="{00000000-0002-0000-0800-000001000000}">
      <formula1>$AA$2:$AA$5</formula1>
    </dataValidation>
    <dataValidation type="list" allowBlank="1" showInputMessage="1" showErrorMessage="1" sqref="V3:Y4" xr:uid="{00000000-0002-0000-0800-000002000000}">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AC32"/>
  <sheetViews>
    <sheetView showGridLines="0" view="pageBreakPreview" zoomScaleNormal="100" zoomScaleSheetLayoutView="100" workbookViewId="0">
      <selection activeCell="Z18" sqref="Z18"/>
    </sheetView>
  </sheetViews>
  <sheetFormatPr defaultColWidth="9" defaultRowHeight="12"/>
  <cols>
    <col min="1" max="1" width="1.625" style="189" customWidth="1"/>
    <col min="2" max="2" width="4.125" style="189" customWidth="1"/>
    <col min="3" max="21" width="5.875" style="189" customWidth="1"/>
    <col min="22" max="22" width="8.25" style="189" customWidth="1"/>
    <col min="23" max="24" width="6.75" style="189" customWidth="1"/>
    <col min="25" max="25" width="8.625" style="189" customWidth="1"/>
    <col min="26" max="26" width="1.375" style="189" customWidth="1"/>
    <col min="27" max="29" width="0" style="189" hidden="1" customWidth="1"/>
    <col min="30" max="16384" width="9" style="189"/>
  </cols>
  <sheetData>
    <row r="2" spans="2:29" ht="24.95" customHeight="1">
      <c r="B2" s="18" t="s">
        <v>552</v>
      </c>
      <c r="C2" s="3"/>
      <c r="D2" s="3"/>
      <c r="E2" s="3"/>
      <c r="F2" s="3"/>
      <c r="G2" s="3"/>
      <c r="H2" s="3"/>
      <c r="I2" s="3"/>
      <c r="J2" s="3"/>
      <c r="K2" s="3"/>
      <c r="L2" s="3"/>
      <c r="M2" s="3"/>
      <c r="N2" s="571"/>
      <c r="O2" s="572"/>
      <c r="P2" s="573"/>
      <c r="Q2" s="574"/>
      <c r="R2" s="574"/>
      <c r="S2" s="575"/>
      <c r="T2" s="365" t="s">
        <v>47</v>
      </c>
      <c r="U2" s="365"/>
      <c r="V2" s="576" t="s">
        <v>740</v>
      </c>
      <c r="W2" s="576"/>
      <c r="X2" s="576"/>
      <c r="Y2" s="576"/>
      <c r="AA2" s="95" t="s">
        <v>553</v>
      </c>
      <c r="AB2" s="3" t="s">
        <v>554</v>
      </c>
      <c r="AC2" s="3" t="s">
        <v>555</v>
      </c>
    </row>
    <row r="3" spans="2:29" ht="20.100000000000001" customHeight="1">
      <c r="B3" s="361" t="s">
        <v>27</v>
      </c>
      <c r="C3" s="361"/>
      <c r="D3" s="565" t="str">
        <f>'様式A-1'!D3</f>
        <v>ナカヤマトンネル</v>
      </c>
      <c r="E3" s="565"/>
      <c r="F3" s="565"/>
      <c r="G3" s="565"/>
      <c r="H3" s="365" t="s">
        <v>28</v>
      </c>
      <c r="I3" s="365"/>
      <c r="J3" s="565" t="str">
        <f>'様式A-1'!J3</f>
        <v>一般国道490号　小郡萩道路</v>
      </c>
      <c r="K3" s="565"/>
      <c r="L3" s="565"/>
      <c r="M3" s="565"/>
      <c r="N3" s="365" t="s">
        <v>10</v>
      </c>
      <c r="O3" s="365"/>
      <c r="P3" s="565" t="str">
        <f>'様式A-1'!R3</f>
        <v>山口県宇部土木建築事務所
美祢支所</v>
      </c>
      <c r="Q3" s="565"/>
      <c r="R3" s="565"/>
      <c r="S3" s="565"/>
      <c r="T3" s="365" t="s">
        <v>16</v>
      </c>
      <c r="U3" s="365"/>
      <c r="V3" s="577" t="s">
        <v>741</v>
      </c>
      <c r="W3" s="577"/>
      <c r="X3" s="577"/>
      <c r="Y3" s="577"/>
      <c r="AA3" s="95" t="s">
        <v>556</v>
      </c>
      <c r="AB3" s="3" t="s">
        <v>557</v>
      </c>
      <c r="AC3" s="3" t="s">
        <v>558</v>
      </c>
    </row>
    <row r="4" spans="2:29" ht="20.100000000000001" customHeight="1">
      <c r="B4" s="377" t="s">
        <v>11</v>
      </c>
      <c r="C4" s="377"/>
      <c r="D4" s="578" t="str">
        <f>'様式A-1'!D4</f>
        <v>中山トンネル</v>
      </c>
      <c r="E4" s="578"/>
      <c r="F4" s="578"/>
      <c r="G4" s="578"/>
      <c r="H4" s="365"/>
      <c r="I4" s="365"/>
      <c r="J4" s="565"/>
      <c r="K4" s="565"/>
      <c r="L4" s="565"/>
      <c r="M4" s="565"/>
      <c r="N4" s="365"/>
      <c r="O4" s="365"/>
      <c r="P4" s="565"/>
      <c r="Q4" s="565"/>
      <c r="R4" s="565"/>
      <c r="S4" s="565"/>
      <c r="T4" s="365" t="s">
        <v>17</v>
      </c>
      <c r="U4" s="365"/>
      <c r="V4" s="577" t="s">
        <v>741</v>
      </c>
      <c r="W4" s="577"/>
      <c r="X4" s="577"/>
      <c r="Y4" s="577"/>
      <c r="AA4" s="95" t="s">
        <v>54</v>
      </c>
      <c r="AC4" s="3" t="s">
        <v>559</v>
      </c>
    </row>
    <row r="5" spans="2:29" ht="20.100000000000001" customHeight="1">
      <c r="B5" s="480" t="s">
        <v>12</v>
      </c>
      <c r="C5" s="480"/>
      <c r="D5" s="190" t="s">
        <v>13</v>
      </c>
      <c r="E5" s="565" t="str">
        <f>'様式A-1'!E5</f>
        <v>美祢市美東町川上</v>
      </c>
      <c r="F5" s="565"/>
      <c r="G5" s="565"/>
      <c r="H5" s="365" t="s">
        <v>256</v>
      </c>
      <c r="I5" s="365"/>
      <c r="J5" s="365"/>
      <c r="K5" s="566" t="s">
        <v>579</v>
      </c>
      <c r="L5" s="567"/>
      <c r="M5" s="567"/>
      <c r="N5" s="567"/>
      <c r="O5" s="351" t="s">
        <v>238</v>
      </c>
      <c r="P5" s="352"/>
      <c r="Q5" s="544">
        <v>45160</v>
      </c>
      <c r="R5" s="545"/>
      <c r="S5" s="546"/>
      <c r="T5" s="365" t="s">
        <v>39</v>
      </c>
      <c r="U5" s="365"/>
      <c r="V5" s="191" t="s">
        <v>38</v>
      </c>
      <c r="W5" s="553">
        <v>497</v>
      </c>
      <c r="X5" s="553"/>
      <c r="Y5" s="54" t="s">
        <v>37</v>
      </c>
      <c r="AA5" s="95" t="s">
        <v>55</v>
      </c>
      <c r="AC5" s="3" t="s">
        <v>560</v>
      </c>
    </row>
    <row r="6" spans="2:29" ht="20.100000000000001" customHeight="1">
      <c r="B6" s="480"/>
      <c r="C6" s="480"/>
      <c r="D6" s="190" t="s">
        <v>14</v>
      </c>
      <c r="E6" s="570" t="str">
        <f>'様式A-1'!E6</f>
        <v>美祢市美東町川上</v>
      </c>
      <c r="F6" s="570"/>
      <c r="G6" s="570"/>
      <c r="H6" s="365" t="s">
        <v>257</v>
      </c>
      <c r="I6" s="365"/>
      <c r="J6" s="365"/>
      <c r="K6" s="566" t="s">
        <v>581</v>
      </c>
      <c r="L6" s="567"/>
      <c r="M6" s="567"/>
      <c r="N6" s="567"/>
      <c r="O6" s="568"/>
      <c r="P6" s="569"/>
      <c r="Q6" s="547"/>
      <c r="R6" s="548"/>
      <c r="S6" s="549"/>
      <c r="T6" s="361" t="s">
        <v>15</v>
      </c>
      <c r="U6" s="361"/>
      <c r="V6" s="541" t="s">
        <v>742</v>
      </c>
      <c r="W6" s="542"/>
      <c r="X6" s="542"/>
      <c r="Y6" s="543"/>
      <c r="AC6" s="3" t="s">
        <v>561</v>
      </c>
    </row>
    <row r="7" spans="2:29" ht="6.95" customHeight="1">
      <c r="B7" s="508" t="s">
        <v>18</v>
      </c>
      <c r="C7" s="529" t="s">
        <v>19</v>
      </c>
      <c r="D7" s="535">
        <f>'様式A-1'!E7</f>
        <v>341400.3</v>
      </c>
      <c r="E7" s="536"/>
      <c r="F7" s="487" t="s">
        <v>20</v>
      </c>
      <c r="G7" s="488"/>
      <c r="H7" s="487" t="s">
        <v>21</v>
      </c>
      <c r="I7" s="489"/>
      <c r="J7" s="340" t="s">
        <v>22</v>
      </c>
      <c r="K7" s="342"/>
      <c r="L7" s="361" t="s">
        <v>34</v>
      </c>
      <c r="M7" s="550">
        <v>12</v>
      </c>
      <c r="N7" s="361" t="s">
        <v>33</v>
      </c>
      <c r="O7" s="550">
        <v>0</v>
      </c>
      <c r="P7" s="506" t="s">
        <v>32</v>
      </c>
      <c r="Q7" s="503">
        <v>0</v>
      </c>
      <c r="R7" s="487" t="s">
        <v>36</v>
      </c>
      <c r="S7" s="489"/>
      <c r="T7" s="554" t="s">
        <v>556</v>
      </c>
      <c r="U7" s="555"/>
      <c r="V7" s="560" t="s">
        <v>35</v>
      </c>
      <c r="W7" s="563" t="s">
        <v>290</v>
      </c>
      <c r="X7" s="564"/>
      <c r="Y7" s="519">
        <v>0</v>
      </c>
      <c r="AC7" s="3" t="s">
        <v>562</v>
      </c>
    </row>
    <row r="8" spans="2:29" ht="6.95" customHeight="1">
      <c r="B8" s="508"/>
      <c r="C8" s="530"/>
      <c r="D8" s="537"/>
      <c r="E8" s="538"/>
      <c r="F8" s="532"/>
      <c r="G8" s="533"/>
      <c r="H8" s="532"/>
      <c r="I8" s="534"/>
      <c r="J8" s="327"/>
      <c r="K8" s="520"/>
      <c r="L8" s="521"/>
      <c r="M8" s="551"/>
      <c r="N8" s="521"/>
      <c r="O8" s="551"/>
      <c r="P8" s="507"/>
      <c r="Q8" s="504"/>
      <c r="R8" s="532"/>
      <c r="S8" s="534"/>
      <c r="T8" s="556"/>
      <c r="U8" s="557"/>
      <c r="V8" s="561"/>
      <c r="W8" s="564"/>
      <c r="X8" s="564"/>
      <c r="Y8" s="519"/>
      <c r="AC8" s="3" t="s">
        <v>563</v>
      </c>
    </row>
    <row r="9" spans="2:29" ht="6.95" customHeight="1">
      <c r="B9" s="508"/>
      <c r="C9" s="531"/>
      <c r="D9" s="539"/>
      <c r="E9" s="540"/>
      <c r="F9" s="532"/>
      <c r="G9" s="533"/>
      <c r="H9" s="532"/>
      <c r="I9" s="534"/>
      <c r="J9" s="327"/>
      <c r="K9" s="520"/>
      <c r="L9" s="521"/>
      <c r="M9" s="551"/>
      <c r="N9" s="521"/>
      <c r="O9" s="551"/>
      <c r="P9" s="507"/>
      <c r="Q9" s="504"/>
      <c r="R9" s="532"/>
      <c r="S9" s="534"/>
      <c r="T9" s="556"/>
      <c r="U9" s="557"/>
      <c r="V9" s="561"/>
      <c r="W9" s="564"/>
      <c r="X9" s="564"/>
      <c r="Y9" s="519"/>
    </row>
    <row r="10" spans="2:29" ht="6.95" customHeight="1">
      <c r="B10" s="508"/>
      <c r="C10" s="529" t="s">
        <v>23</v>
      </c>
      <c r="D10" s="535">
        <f>'様式A-1'!E8</f>
        <v>1312059.7</v>
      </c>
      <c r="E10" s="536"/>
      <c r="F10" s="532"/>
      <c r="G10" s="533"/>
      <c r="H10" s="532"/>
      <c r="I10" s="534"/>
      <c r="J10" s="327"/>
      <c r="K10" s="520"/>
      <c r="L10" s="521"/>
      <c r="M10" s="552"/>
      <c r="N10" s="521"/>
      <c r="O10" s="552"/>
      <c r="P10" s="507"/>
      <c r="Q10" s="505"/>
      <c r="R10" s="532"/>
      <c r="S10" s="534"/>
      <c r="T10" s="556"/>
      <c r="U10" s="557"/>
      <c r="V10" s="561"/>
      <c r="W10" s="564"/>
      <c r="X10" s="564"/>
      <c r="Y10" s="519"/>
    </row>
    <row r="11" spans="2:29" ht="6.95" customHeight="1">
      <c r="B11" s="508"/>
      <c r="C11" s="530"/>
      <c r="D11" s="537"/>
      <c r="E11" s="538"/>
      <c r="F11" s="532"/>
      <c r="G11" s="533"/>
      <c r="H11" s="532"/>
      <c r="I11" s="534"/>
      <c r="J11" s="340" t="s">
        <v>24</v>
      </c>
      <c r="K11" s="342"/>
      <c r="L11" s="361" t="s">
        <v>34</v>
      </c>
      <c r="M11" s="550">
        <v>1</v>
      </c>
      <c r="N11" s="361" t="s">
        <v>33</v>
      </c>
      <c r="O11" s="503">
        <v>0</v>
      </c>
      <c r="P11" s="506" t="s">
        <v>32</v>
      </c>
      <c r="Q11" s="503">
        <v>0</v>
      </c>
      <c r="R11" s="532"/>
      <c r="S11" s="534"/>
      <c r="T11" s="556"/>
      <c r="U11" s="557"/>
      <c r="V11" s="561"/>
      <c r="W11" s="564"/>
      <c r="X11" s="564"/>
      <c r="Y11" s="519"/>
    </row>
    <row r="12" spans="2:29" ht="6.95" customHeight="1">
      <c r="B12" s="508"/>
      <c r="C12" s="531"/>
      <c r="D12" s="539"/>
      <c r="E12" s="540"/>
      <c r="F12" s="532"/>
      <c r="G12" s="533"/>
      <c r="H12" s="532"/>
      <c r="I12" s="534"/>
      <c r="J12" s="327"/>
      <c r="K12" s="520"/>
      <c r="L12" s="521"/>
      <c r="M12" s="551"/>
      <c r="N12" s="521"/>
      <c r="O12" s="504"/>
      <c r="P12" s="507"/>
      <c r="Q12" s="504"/>
      <c r="R12" s="532"/>
      <c r="S12" s="534"/>
      <c r="T12" s="556"/>
      <c r="U12" s="557"/>
      <c r="V12" s="561"/>
      <c r="W12" s="564"/>
      <c r="X12" s="564"/>
      <c r="Y12" s="519"/>
    </row>
    <row r="13" spans="2:29" ht="6.95" customHeight="1">
      <c r="B13" s="508" t="s">
        <v>25</v>
      </c>
      <c r="C13" s="529" t="s">
        <v>19</v>
      </c>
      <c r="D13" s="535">
        <f>'様式A-1'!E9</f>
        <v>341416.4</v>
      </c>
      <c r="E13" s="536"/>
      <c r="F13" s="532"/>
      <c r="G13" s="533"/>
      <c r="H13" s="532"/>
      <c r="I13" s="534"/>
      <c r="J13" s="327"/>
      <c r="K13" s="520"/>
      <c r="L13" s="521"/>
      <c r="M13" s="551"/>
      <c r="N13" s="521"/>
      <c r="O13" s="504"/>
      <c r="P13" s="507"/>
      <c r="Q13" s="504"/>
      <c r="R13" s="532"/>
      <c r="S13" s="534"/>
      <c r="T13" s="556"/>
      <c r="U13" s="557"/>
      <c r="V13" s="561"/>
      <c r="W13" s="517" t="s">
        <v>272</v>
      </c>
      <c r="X13" s="518"/>
      <c r="Y13" s="519">
        <v>0</v>
      </c>
    </row>
    <row r="14" spans="2:29" ht="6.95" customHeight="1">
      <c r="B14" s="529"/>
      <c r="C14" s="530"/>
      <c r="D14" s="537"/>
      <c r="E14" s="538"/>
      <c r="F14" s="532"/>
      <c r="G14" s="533"/>
      <c r="H14" s="532"/>
      <c r="I14" s="534"/>
      <c r="J14" s="328"/>
      <c r="K14" s="344"/>
      <c r="L14" s="521"/>
      <c r="M14" s="552"/>
      <c r="N14" s="521"/>
      <c r="O14" s="505"/>
      <c r="P14" s="507"/>
      <c r="Q14" s="505"/>
      <c r="R14" s="532"/>
      <c r="S14" s="534"/>
      <c r="T14" s="556"/>
      <c r="U14" s="557"/>
      <c r="V14" s="561"/>
      <c r="W14" s="518"/>
      <c r="X14" s="518"/>
      <c r="Y14" s="519"/>
    </row>
    <row r="15" spans="2:29" ht="6.95" customHeight="1">
      <c r="B15" s="529"/>
      <c r="C15" s="531"/>
      <c r="D15" s="539"/>
      <c r="E15" s="540"/>
      <c r="F15" s="532"/>
      <c r="G15" s="533"/>
      <c r="H15" s="532"/>
      <c r="I15" s="534"/>
      <c r="J15" s="327" t="s">
        <v>26</v>
      </c>
      <c r="K15" s="520"/>
      <c r="L15" s="361" t="s">
        <v>34</v>
      </c>
      <c r="M15" s="522">
        <v>0</v>
      </c>
      <c r="N15" s="361" t="s">
        <v>33</v>
      </c>
      <c r="O15" s="522">
        <v>0</v>
      </c>
      <c r="P15" s="506" t="s">
        <v>32</v>
      </c>
      <c r="Q15" s="526">
        <v>0</v>
      </c>
      <c r="R15" s="532"/>
      <c r="S15" s="534"/>
      <c r="T15" s="556"/>
      <c r="U15" s="557"/>
      <c r="V15" s="561"/>
      <c r="W15" s="518"/>
      <c r="X15" s="518"/>
      <c r="Y15" s="519"/>
      <c r="AC15" s="189">
        <v>0</v>
      </c>
    </row>
    <row r="16" spans="2:29" ht="6.95" customHeight="1">
      <c r="B16" s="529"/>
      <c r="C16" s="529" t="s">
        <v>23</v>
      </c>
      <c r="D16" s="535">
        <f>'様式A-1'!E10</f>
        <v>1312058.8</v>
      </c>
      <c r="E16" s="536"/>
      <c r="F16" s="532"/>
      <c r="G16" s="533"/>
      <c r="H16" s="532"/>
      <c r="I16" s="534"/>
      <c r="J16" s="327"/>
      <c r="K16" s="520"/>
      <c r="L16" s="521"/>
      <c r="M16" s="523"/>
      <c r="N16" s="521"/>
      <c r="O16" s="523"/>
      <c r="P16" s="507"/>
      <c r="Q16" s="527"/>
      <c r="R16" s="532"/>
      <c r="S16" s="534"/>
      <c r="T16" s="556"/>
      <c r="U16" s="557"/>
      <c r="V16" s="561"/>
      <c r="W16" s="518"/>
      <c r="X16" s="518"/>
      <c r="Y16" s="519"/>
    </row>
    <row r="17" spans="2:25" ht="6.95" customHeight="1">
      <c r="B17" s="529"/>
      <c r="C17" s="530"/>
      <c r="D17" s="537"/>
      <c r="E17" s="538"/>
      <c r="F17" s="532"/>
      <c r="G17" s="533"/>
      <c r="H17" s="532"/>
      <c r="I17" s="534"/>
      <c r="J17" s="327"/>
      <c r="K17" s="520"/>
      <c r="L17" s="521"/>
      <c r="M17" s="523"/>
      <c r="N17" s="521"/>
      <c r="O17" s="523"/>
      <c r="P17" s="507"/>
      <c r="Q17" s="527"/>
      <c r="R17" s="532"/>
      <c r="S17" s="534"/>
      <c r="T17" s="556"/>
      <c r="U17" s="557"/>
      <c r="V17" s="561"/>
      <c r="W17" s="518"/>
      <c r="X17" s="518"/>
      <c r="Y17" s="519"/>
    </row>
    <row r="18" spans="2:25" ht="6.95" customHeight="1">
      <c r="B18" s="508"/>
      <c r="C18" s="531"/>
      <c r="D18" s="539"/>
      <c r="E18" s="540"/>
      <c r="F18" s="490"/>
      <c r="G18" s="491"/>
      <c r="H18" s="490"/>
      <c r="I18" s="492"/>
      <c r="J18" s="328"/>
      <c r="K18" s="344"/>
      <c r="L18" s="377"/>
      <c r="M18" s="524"/>
      <c r="N18" s="377"/>
      <c r="O18" s="524"/>
      <c r="P18" s="525"/>
      <c r="Q18" s="528"/>
      <c r="R18" s="490"/>
      <c r="S18" s="492"/>
      <c r="T18" s="558"/>
      <c r="U18" s="559"/>
      <c r="V18" s="562"/>
      <c r="W18" s="518"/>
      <c r="X18" s="518"/>
      <c r="Y18" s="519"/>
    </row>
    <row r="19" spans="2:25" ht="39.950000000000003" customHeight="1">
      <c r="B19" s="509" t="s">
        <v>9</v>
      </c>
      <c r="C19" s="510"/>
      <c r="D19" s="511"/>
      <c r="E19" s="511"/>
      <c r="F19" s="511"/>
      <c r="G19" s="511"/>
      <c r="H19" s="511"/>
      <c r="I19" s="511"/>
      <c r="J19" s="511"/>
      <c r="K19" s="511"/>
      <c r="L19" s="511"/>
      <c r="M19" s="511"/>
      <c r="N19" s="511"/>
      <c r="O19" s="511"/>
      <c r="P19" s="511"/>
      <c r="Q19" s="511"/>
      <c r="R19" s="511"/>
      <c r="S19" s="511"/>
      <c r="T19" s="511"/>
      <c r="U19" s="511"/>
      <c r="V19" s="511"/>
      <c r="W19" s="511"/>
      <c r="X19" s="511"/>
      <c r="Y19" s="512"/>
    </row>
    <row r="20" spans="2:25" ht="39.950000000000003" customHeight="1">
      <c r="B20" s="509"/>
      <c r="C20" s="1"/>
      <c r="D20" s="1"/>
      <c r="E20" s="1"/>
      <c r="F20" s="1"/>
      <c r="G20" s="1"/>
      <c r="H20" s="192"/>
      <c r="I20" s="1"/>
      <c r="J20" s="1"/>
      <c r="K20" s="1"/>
      <c r="L20" s="1"/>
      <c r="M20" s="192"/>
      <c r="N20" s="192"/>
      <c r="O20" s="1"/>
      <c r="P20" s="1"/>
      <c r="Q20" s="192"/>
      <c r="R20" s="1"/>
      <c r="S20" s="1"/>
      <c r="T20" s="1"/>
      <c r="U20" s="1"/>
      <c r="V20" s="1"/>
      <c r="W20" s="1"/>
      <c r="X20" s="1"/>
      <c r="Y20" s="193"/>
    </row>
    <row r="21" spans="2:25" ht="39.950000000000003" customHeight="1">
      <c r="B21" s="509"/>
      <c r="C21" s="1"/>
      <c r="D21" s="1"/>
      <c r="E21" s="1"/>
      <c r="F21" s="1"/>
      <c r="G21" s="1"/>
      <c r="H21" s="192"/>
      <c r="I21" s="1"/>
      <c r="J21" s="1"/>
      <c r="K21" s="1"/>
      <c r="L21" s="1"/>
      <c r="M21" s="192"/>
      <c r="N21" s="192"/>
      <c r="O21" s="1"/>
      <c r="P21" s="1"/>
      <c r="Q21" s="192"/>
      <c r="R21" s="1"/>
      <c r="S21" s="1"/>
      <c r="T21" s="1"/>
      <c r="U21" s="1"/>
      <c r="V21" s="1"/>
      <c r="W21" s="1"/>
      <c r="X21" s="1"/>
      <c r="Y21" s="193"/>
    </row>
    <row r="22" spans="2:25" ht="39.950000000000003" customHeight="1">
      <c r="B22" s="509"/>
      <c r="C22" s="1"/>
      <c r="D22" s="1"/>
      <c r="E22" s="1"/>
      <c r="F22" s="192"/>
      <c r="G22" s="1"/>
      <c r="H22" s="1"/>
      <c r="I22" s="1"/>
      <c r="J22" s="1"/>
      <c r="K22" s="1"/>
      <c r="L22" s="1"/>
      <c r="M22" s="192"/>
      <c r="N22" s="1"/>
      <c r="O22" s="1"/>
      <c r="P22" s="1"/>
      <c r="Q22" s="192"/>
      <c r="R22" s="1"/>
      <c r="S22" s="1"/>
      <c r="T22" s="1"/>
      <c r="U22" s="1"/>
      <c r="V22" s="1"/>
      <c r="W22" s="1"/>
      <c r="X22" s="1"/>
      <c r="Y22" s="193"/>
    </row>
    <row r="23" spans="2:25" ht="39.950000000000003" customHeight="1">
      <c r="B23" s="509"/>
      <c r="C23" s="1"/>
      <c r="D23" s="1"/>
      <c r="E23" s="1"/>
      <c r="F23" s="192"/>
      <c r="G23" s="192"/>
      <c r="H23" s="1"/>
      <c r="I23" s="1"/>
      <c r="J23" s="1"/>
      <c r="K23" s="1"/>
      <c r="L23" s="1"/>
      <c r="M23" s="192"/>
      <c r="N23" s="1"/>
      <c r="O23" s="1"/>
      <c r="P23" s="1"/>
      <c r="Q23" s="192"/>
      <c r="R23" s="1"/>
      <c r="S23" s="1"/>
      <c r="T23" s="1"/>
      <c r="U23" s="1"/>
      <c r="V23" s="1"/>
      <c r="W23" s="1"/>
      <c r="X23" s="1"/>
      <c r="Y23" s="193"/>
    </row>
    <row r="24" spans="2:25" ht="39.950000000000003" customHeight="1">
      <c r="B24" s="509"/>
      <c r="C24" s="192"/>
      <c r="D24" s="1"/>
      <c r="E24" s="1"/>
      <c r="F24" s="192"/>
      <c r="G24" s="192"/>
      <c r="H24" s="1"/>
      <c r="I24" s="1"/>
      <c r="J24" s="1"/>
      <c r="K24" s="1"/>
      <c r="L24" s="1"/>
      <c r="M24" s="192"/>
      <c r="N24" s="192"/>
      <c r="O24" s="1"/>
      <c r="P24" s="1"/>
      <c r="Q24" s="192"/>
      <c r="R24" s="1"/>
      <c r="S24" s="1"/>
      <c r="T24" s="1"/>
      <c r="U24" s="1"/>
      <c r="V24" s="1"/>
      <c r="W24" s="1"/>
      <c r="X24" s="1"/>
      <c r="Y24" s="193"/>
    </row>
    <row r="25" spans="2:25" ht="39.950000000000003" customHeight="1">
      <c r="B25" s="509"/>
      <c r="C25" s="192"/>
      <c r="D25" s="1"/>
      <c r="E25" s="1"/>
      <c r="F25" s="192"/>
      <c r="G25" s="192"/>
      <c r="H25" s="1"/>
      <c r="I25" s="1"/>
      <c r="J25" s="1"/>
      <c r="K25" s="1"/>
      <c r="L25" s="1"/>
      <c r="M25" s="192"/>
      <c r="N25" s="192"/>
      <c r="O25" s="1"/>
      <c r="P25" s="1"/>
      <c r="Q25" s="192"/>
      <c r="R25" s="1"/>
      <c r="S25" s="1"/>
      <c r="T25" s="1"/>
      <c r="U25" s="1"/>
      <c r="V25" s="1"/>
      <c r="W25" s="1"/>
      <c r="X25" s="1"/>
      <c r="Y25" s="193"/>
    </row>
    <row r="26" spans="2:25" ht="39.950000000000003" customHeight="1">
      <c r="B26" s="509"/>
      <c r="C26" s="192"/>
      <c r="D26" s="1"/>
      <c r="E26" s="1"/>
      <c r="F26" s="2"/>
      <c r="G26" s="194"/>
      <c r="H26" s="194"/>
      <c r="I26" s="194"/>
      <c r="J26" s="194"/>
      <c r="K26" s="194"/>
      <c r="L26" s="1"/>
      <c r="M26" s="192"/>
      <c r="N26" s="192"/>
      <c r="O26" s="1"/>
      <c r="P26" s="513" t="s">
        <v>289</v>
      </c>
      <c r="Q26" s="513"/>
      <c r="R26" s="513"/>
      <c r="S26" s="513"/>
      <c r="T26" s="513"/>
      <c r="U26" s="513"/>
      <c r="V26" s="513"/>
      <c r="W26" s="513"/>
      <c r="X26" s="513"/>
      <c r="Y26" s="514"/>
    </row>
    <row r="27" spans="2:25" ht="45" customHeight="1">
      <c r="B27" s="472"/>
      <c r="C27" s="195"/>
      <c r="D27" s="196"/>
      <c r="E27" s="197"/>
      <c r="F27" s="198"/>
      <c r="G27" s="196"/>
      <c r="H27" s="196"/>
      <c r="I27" s="196"/>
      <c r="J27" s="196"/>
      <c r="K27" s="196"/>
      <c r="L27" s="196"/>
      <c r="M27" s="196"/>
      <c r="N27" s="196"/>
      <c r="O27" s="199"/>
      <c r="P27" s="515"/>
      <c r="Q27" s="515"/>
      <c r="R27" s="515"/>
      <c r="S27" s="515"/>
      <c r="T27" s="515"/>
      <c r="U27" s="515"/>
      <c r="V27" s="515"/>
      <c r="W27" s="515"/>
      <c r="X27" s="515"/>
      <c r="Y27" s="516"/>
    </row>
    <row r="28" spans="2:25" ht="15" customHeight="1">
      <c r="C28" s="3" t="s">
        <v>248</v>
      </c>
    </row>
    <row r="29" spans="2:25" ht="15" customHeight="1">
      <c r="C29" s="3" t="s">
        <v>564</v>
      </c>
    </row>
    <row r="30" spans="2:25" ht="15" customHeight="1">
      <c r="C30" s="3" t="s">
        <v>291</v>
      </c>
    </row>
    <row r="31" spans="2:25">
      <c r="C31" s="3" t="s">
        <v>249</v>
      </c>
    </row>
    <row r="32" spans="2:2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xr:uid="{00000000-0002-0000-0900-000000000000}">
      <formula1>$AB$2:$AB$3</formula1>
    </dataValidation>
    <dataValidation type="list" allowBlank="1" showInputMessage="1" showErrorMessage="1" sqref="T7:U18" xr:uid="{00000000-0002-0000-0900-000001000000}">
      <formula1>$AA$2:$AA$5</formula1>
    </dataValidation>
    <dataValidation type="list" allowBlank="1" showInputMessage="1" showErrorMessage="1" sqref="V6:Y6" xr:uid="{00000000-0002-0000-09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pageSetUpPr fitToPage="1"/>
  </sheetPr>
  <dimension ref="B1:Z45"/>
  <sheetViews>
    <sheetView showGridLines="0" showZeros="0" view="pageBreakPreview" zoomScaleNormal="100" zoomScaleSheetLayoutView="100" workbookViewId="0">
      <selection activeCell="Z18" sqref="Z18"/>
    </sheetView>
  </sheetViews>
  <sheetFormatPr defaultColWidth="9" defaultRowHeight="15.95" customHeight="1"/>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row r="2" spans="2:26" ht="24.75" customHeight="1">
      <c r="B2" s="599" t="s">
        <v>325</v>
      </c>
      <c r="C2" s="599"/>
      <c r="D2" s="599"/>
      <c r="E2" s="599"/>
      <c r="F2" s="476"/>
      <c r="G2" s="476"/>
      <c r="H2" s="476"/>
      <c r="I2" s="599"/>
      <c r="J2" s="599"/>
      <c r="K2" s="599"/>
      <c r="L2" s="599"/>
      <c r="M2" s="599"/>
      <c r="N2" s="599"/>
      <c r="O2" s="599"/>
      <c r="P2" s="599"/>
      <c r="Q2" s="599"/>
      <c r="R2" s="599"/>
      <c r="S2" s="599"/>
      <c r="T2" s="599"/>
      <c r="U2" s="599"/>
      <c r="V2" s="599"/>
      <c r="W2" s="599"/>
      <c r="X2" s="599"/>
      <c r="Y2" s="599"/>
    </row>
    <row r="3" spans="2:26" ht="20.100000000000001" customHeight="1">
      <c r="B3" s="287" t="s">
        <v>27</v>
      </c>
      <c r="C3" s="299"/>
      <c r="D3" s="299"/>
      <c r="E3" s="299"/>
      <c r="F3" s="477" t="str">
        <f>'様式A-1'!D3</f>
        <v>ナカヤマトンネル</v>
      </c>
      <c r="G3" s="478"/>
      <c r="H3" s="479"/>
      <c r="I3" s="304" t="s">
        <v>28</v>
      </c>
      <c r="J3" s="294"/>
      <c r="K3" s="296" t="str">
        <f>'様式A-1'!J3</f>
        <v>一般国道490号　小郡萩道路</v>
      </c>
      <c r="L3" s="297"/>
      <c r="M3" s="297"/>
      <c r="N3" s="298"/>
      <c r="O3" s="267" t="s">
        <v>260</v>
      </c>
      <c r="P3" s="269"/>
      <c r="Q3" s="591" t="str">
        <f>'様式B(トンネル様式1P001)'!K5</f>
        <v>基礎地盤コンサルタンツ株式会社</v>
      </c>
      <c r="R3" s="592"/>
      <c r="S3" s="592"/>
      <c r="T3" s="593"/>
      <c r="U3" s="487" t="s">
        <v>222</v>
      </c>
      <c r="V3" s="488"/>
      <c r="W3" s="488"/>
      <c r="X3" s="489"/>
      <c r="Y3" s="493">
        <v>45160</v>
      </c>
      <c r="Z3" s="495"/>
    </row>
    <row r="4" spans="2:26" ht="20.100000000000001" customHeight="1">
      <c r="B4" s="289" t="s">
        <v>0</v>
      </c>
      <c r="C4" s="332"/>
      <c r="D4" s="332"/>
      <c r="E4" s="332"/>
      <c r="F4" s="499" t="str">
        <f>'様式A-1'!D4</f>
        <v>中山トンネル</v>
      </c>
      <c r="G4" s="500"/>
      <c r="H4" s="501"/>
      <c r="I4" s="603" t="s">
        <v>1</v>
      </c>
      <c r="J4" s="604"/>
      <c r="K4" s="296" t="str">
        <f>'様式A-1'!R3</f>
        <v>山口県宇部土木建築事務所
美祢支所</v>
      </c>
      <c r="L4" s="297"/>
      <c r="M4" s="297"/>
      <c r="N4" s="298"/>
      <c r="O4" s="267" t="s">
        <v>261</v>
      </c>
      <c r="P4" s="269"/>
      <c r="Q4" s="591" t="str">
        <f>'様式B(トンネル様式1P001)'!K6</f>
        <v>安田　啓吾</v>
      </c>
      <c r="R4" s="592"/>
      <c r="S4" s="592"/>
      <c r="T4" s="593"/>
      <c r="U4" s="588"/>
      <c r="V4" s="589"/>
      <c r="W4" s="589"/>
      <c r="X4" s="590"/>
      <c r="Y4" s="568"/>
      <c r="Z4" s="569"/>
    </row>
    <row r="5" spans="2:26" ht="15" customHeight="1">
      <c r="B5" s="281" t="s">
        <v>244</v>
      </c>
      <c r="C5" s="601" t="s">
        <v>42</v>
      </c>
      <c r="D5" s="602"/>
      <c r="E5" s="586" t="s">
        <v>206</v>
      </c>
      <c r="F5" s="586" t="s">
        <v>205</v>
      </c>
      <c r="G5" s="605" t="s">
        <v>204</v>
      </c>
      <c r="H5" s="606"/>
      <c r="I5" s="287" t="s">
        <v>203</v>
      </c>
      <c r="J5" s="299"/>
      <c r="K5" s="299"/>
      <c r="L5" s="299"/>
      <c r="M5" s="299"/>
      <c r="N5" s="288"/>
      <c r="O5" s="595" t="s">
        <v>539</v>
      </c>
      <c r="P5" s="596"/>
      <c r="Q5" s="611" t="s">
        <v>268</v>
      </c>
      <c r="R5" s="612"/>
      <c r="S5" s="612"/>
      <c r="T5" s="613"/>
      <c r="U5" s="605" t="s">
        <v>202</v>
      </c>
      <c r="V5" s="609"/>
      <c r="W5" s="609"/>
      <c r="X5" s="609"/>
      <c r="Y5" s="606"/>
      <c r="Z5" s="585" t="s">
        <v>201</v>
      </c>
    </row>
    <row r="6" spans="2:26" ht="15" customHeight="1">
      <c r="B6" s="281"/>
      <c r="C6" s="601"/>
      <c r="D6" s="602"/>
      <c r="E6" s="586"/>
      <c r="F6" s="586"/>
      <c r="G6" s="607"/>
      <c r="H6" s="608"/>
      <c r="I6" s="289"/>
      <c r="J6" s="332"/>
      <c r="K6" s="332"/>
      <c r="L6" s="332"/>
      <c r="M6" s="332"/>
      <c r="N6" s="290"/>
      <c r="O6" s="597"/>
      <c r="P6" s="598"/>
      <c r="Q6" s="614"/>
      <c r="R6" s="615"/>
      <c r="S6" s="615"/>
      <c r="T6" s="616"/>
      <c r="U6" s="607"/>
      <c r="V6" s="610"/>
      <c r="W6" s="610"/>
      <c r="X6" s="610"/>
      <c r="Y6" s="608"/>
      <c r="Z6" s="586"/>
    </row>
    <row r="7" spans="2:26" ht="16.5" customHeight="1">
      <c r="B7" s="281"/>
      <c r="C7" s="601"/>
      <c r="D7" s="602"/>
      <c r="E7" s="586"/>
      <c r="F7" s="586"/>
      <c r="G7" s="502" t="s">
        <v>200</v>
      </c>
      <c r="H7" s="502" t="s">
        <v>199</v>
      </c>
      <c r="I7" s="480" t="s">
        <v>198</v>
      </c>
      <c r="J7" s="480" t="s">
        <v>43</v>
      </c>
      <c r="K7" s="582"/>
      <c r="L7" s="582"/>
      <c r="M7" s="583" t="s">
        <v>7</v>
      </c>
      <c r="N7" s="584" t="s">
        <v>197</v>
      </c>
      <c r="O7" s="480" t="s">
        <v>196</v>
      </c>
      <c r="P7" s="480" t="s">
        <v>195</v>
      </c>
      <c r="Q7" s="339" t="s">
        <v>277</v>
      </c>
      <c r="R7" s="582"/>
      <c r="S7" s="502" t="s">
        <v>275</v>
      </c>
      <c r="T7" s="502" t="s">
        <v>276</v>
      </c>
      <c r="U7" s="594" t="s">
        <v>194</v>
      </c>
      <c r="V7" s="502" t="s">
        <v>269</v>
      </c>
      <c r="W7" s="582"/>
      <c r="X7" s="582"/>
      <c r="Y7" s="582"/>
      <c r="Z7" s="586"/>
    </row>
    <row r="8" spans="2:26" ht="16.5" customHeight="1">
      <c r="B8" s="281"/>
      <c r="C8" s="289"/>
      <c r="D8" s="290"/>
      <c r="E8" s="600"/>
      <c r="F8" s="600"/>
      <c r="G8" s="581"/>
      <c r="H8" s="581"/>
      <c r="I8" s="582"/>
      <c r="J8" s="582"/>
      <c r="K8" s="582"/>
      <c r="L8" s="582"/>
      <c r="M8" s="582"/>
      <c r="N8" s="582"/>
      <c r="O8" s="582"/>
      <c r="P8" s="582"/>
      <c r="Q8" s="97" t="s">
        <v>270</v>
      </c>
      <c r="R8" s="97" t="s">
        <v>271</v>
      </c>
      <c r="S8" s="582"/>
      <c r="T8" s="582"/>
      <c r="U8" s="582"/>
      <c r="V8" s="582"/>
      <c r="W8" s="582"/>
      <c r="X8" s="582"/>
      <c r="Y8" s="582"/>
      <c r="Z8" s="587"/>
    </row>
    <row r="9" spans="2:26" ht="15.75" customHeight="1">
      <c r="B9" s="281"/>
      <c r="C9" s="579" t="s">
        <v>705</v>
      </c>
      <c r="D9" s="580"/>
      <c r="E9" s="40">
        <v>1</v>
      </c>
      <c r="F9" s="206">
        <v>9.5</v>
      </c>
      <c r="G9" s="75" t="s">
        <v>536</v>
      </c>
      <c r="H9" s="75" t="s">
        <v>492</v>
      </c>
      <c r="I9" s="75" t="s">
        <v>709</v>
      </c>
      <c r="J9" s="277" t="s">
        <v>713</v>
      </c>
      <c r="K9" s="277"/>
      <c r="L9" s="277"/>
      <c r="M9" s="75" t="s">
        <v>716</v>
      </c>
      <c r="N9" s="75" t="s">
        <v>727</v>
      </c>
      <c r="O9" s="175" t="s">
        <v>729</v>
      </c>
      <c r="P9" s="75" t="s">
        <v>556</v>
      </c>
      <c r="Q9" s="75" t="s">
        <v>729</v>
      </c>
      <c r="R9" s="75" t="s">
        <v>730</v>
      </c>
      <c r="S9" s="82" t="s">
        <v>363</v>
      </c>
      <c r="T9" s="82" t="s">
        <v>367</v>
      </c>
      <c r="U9" s="82" t="s">
        <v>366</v>
      </c>
      <c r="V9" s="277" t="s">
        <v>731</v>
      </c>
      <c r="W9" s="582"/>
      <c r="X9" s="582"/>
      <c r="Y9" s="582"/>
      <c r="Z9" s="82"/>
    </row>
    <row r="10" spans="2:26" ht="15.95" customHeight="1">
      <c r="B10" s="281"/>
      <c r="C10" s="579" t="s">
        <v>705</v>
      </c>
      <c r="D10" s="580"/>
      <c r="E10" s="40">
        <v>2</v>
      </c>
      <c r="F10" s="206">
        <v>18</v>
      </c>
      <c r="G10" s="75" t="s">
        <v>536</v>
      </c>
      <c r="H10" s="75" t="s">
        <v>708</v>
      </c>
      <c r="I10" s="75" t="s">
        <v>709</v>
      </c>
      <c r="J10" s="277" t="s">
        <v>714</v>
      </c>
      <c r="K10" s="277"/>
      <c r="L10" s="277"/>
      <c r="M10" s="75" t="s">
        <v>717</v>
      </c>
      <c r="N10" s="75" t="s">
        <v>727</v>
      </c>
      <c r="O10" s="175" t="s">
        <v>728</v>
      </c>
      <c r="P10" s="75" t="s">
        <v>556</v>
      </c>
      <c r="Q10" s="75" t="s">
        <v>729</v>
      </c>
      <c r="R10" s="75" t="s">
        <v>730</v>
      </c>
      <c r="S10" s="82" t="s">
        <v>363</v>
      </c>
      <c r="T10" s="82" t="s">
        <v>367</v>
      </c>
      <c r="U10" s="82" t="s">
        <v>366</v>
      </c>
      <c r="V10" s="277" t="s">
        <v>731</v>
      </c>
      <c r="W10" s="582"/>
      <c r="X10" s="582"/>
      <c r="Y10" s="582"/>
      <c r="Z10" s="82" t="s">
        <v>780</v>
      </c>
    </row>
    <row r="11" spans="2:26" ht="15.95" customHeight="1">
      <c r="B11" s="281"/>
      <c r="C11" s="579" t="s">
        <v>706</v>
      </c>
      <c r="D11" s="580"/>
      <c r="E11" s="40">
        <v>1</v>
      </c>
      <c r="F11" s="206">
        <v>81.8</v>
      </c>
      <c r="G11" s="75" t="s">
        <v>536</v>
      </c>
      <c r="H11" s="75" t="s">
        <v>708</v>
      </c>
      <c r="I11" s="75" t="s">
        <v>709</v>
      </c>
      <c r="J11" s="277" t="s">
        <v>715</v>
      </c>
      <c r="K11" s="277"/>
      <c r="L11" s="277"/>
      <c r="M11" s="75" t="s">
        <v>718</v>
      </c>
      <c r="N11" s="75" t="s">
        <v>727</v>
      </c>
      <c r="O11" s="75" t="s">
        <v>728</v>
      </c>
      <c r="P11" s="75" t="s">
        <v>556</v>
      </c>
      <c r="Q11" s="75" t="s">
        <v>728</v>
      </c>
      <c r="R11" s="75" t="s">
        <v>730</v>
      </c>
      <c r="S11" s="82" t="s">
        <v>363</v>
      </c>
      <c r="T11" s="82" t="s">
        <v>367</v>
      </c>
      <c r="U11" s="82" t="s">
        <v>366</v>
      </c>
      <c r="V11" s="277" t="s">
        <v>786</v>
      </c>
      <c r="W11" s="582"/>
      <c r="X11" s="582"/>
      <c r="Y11" s="582"/>
      <c r="Z11" s="82"/>
    </row>
    <row r="12" spans="2:26" ht="15.95" customHeight="1">
      <c r="B12" s="281"/>
      <c r="C12" s="579" t="s">
        <v>610</v>
      </c>
      <c r="D12" s="580"/>
      <c r="E12" s="40">
        <v>1</v>
      </c>
      <c r="F12" s="206">
        <v>158.9</v>
      </c>
      <c r="G12" s="75" t="s">
        <v>536</v>
      </c>
      <c r="H12" s="75" t="s">
        <v>710</v>
      </c>
      <c r="I12" s="75" t="s">
        <v>709</v>
      </c>
      <c r="J12" s="277" t="s">
        <v>714</v>
      </c>
      <c r="K12" s="277"/>
      <c r="L12" s="277"/>
      <c r="M12" s="75" t="s">
        <v>719</v>
      </c>
      <c r="N12" s="75" t="s">
        <v>727</v>
      </c>
      <c r="O12" s="175" t="s">
        <v>728</v>
      </c>
      <c r="P12" s="75" t="s">
        <v>556</v>
      </c>
      <c r="Q12" s="75" t="s">
        <v>729</v>
      </c>
      <c r="R12" s="75" t="s">
        <v>730</v>
      </c>
      <c r="S12" s="82" t="s">
        <v>363</v>
      </c>
      <c r="T12" s="82" t="s">
        <v>367</v>
      </c>
      <c r="U12" s="82" t="s">
        <v>366</v>
      </c>
      <c r="V12" s="277" t="s">
        <v>731</v>
      </c>
      <c r="W12" s="582"/>
      <c r="X12" s="582"/>
      <c r="Y12" s="582"/>
      <c r="Z12" s="82" t="s">
        <v>780</v>
      </c>
    </row>
    <row r="13" spans="2:26" ht="15.95" customHeight="1">
      <c r="B13" s="281"/>
      <c r="C13" s="579" t="s">
        <v>610</v>
      </c>
      <c r="D13" s="580"/>
      <c r="E13" s="40">
        <v>2</v>
      </c>
      <c r="F13" s="206">
        <v>162</v>
      </c>
      <c r="G13" s="75" t="s">
        <v>536</v>
      </c>
      <c r="H13" s="75" t="s">
        <v>711</v>
      </c>
      <c r="I13" s="75" t="s">
        <v>709</v>
      </c>
      <c r="J13" s="277" t="s">
        <v>715</v>
      </c>
      <c r="K13" s="277"/>
      <c r="L13" s="277"/>
      <c r="M13" s="75" t="s">
        <v>720</v>
      </c>
      <c r="N13" s="75" t="s">
        <v>727</v>
      </c>
      <c r="O13" s="175" t="s">
        <v>729</v>
      </c>
      <c r="P13" s="75" t="s">
        <v>556</v>
      </c>
      <c r="Q13" s="75" t="s">
        <v>729</v>
      </c>
      <c r="R13" s="75" t="s">
        <v>730</v>
      </c>
      <c r="S13" s="82" t="s">
        <v>363</v>
      </c>
      <c r="T13" s="82" t="s">
        <v>367</v>
      </c>
      <c r="U13" s="82" t="s">
        <v>366</v>
      </c>
      <c r="V13" s="277" t="s">
        <v>731</v>
      </c>
      <c r="W13" s="582"/>
      <c r="X13" s="582"/>
      <c r="Y13" s="582"/>
      <c r="Z13" s="82"/>
    </row>
    <row r="14" spans="2:26" ht="15.95" customHeight="1">
      <c r="B14" s="281"/>
      <c r="C14" s="579" t="s">
        <v>612</v>
      </c>
      <c r="D14" s="580"/>
      <c r="E14" s="40">
        <v>1</v>
      </c>
      <c r="F14" s="206">
        <v>184.2</v>
      </c>
      <c r="G14" s="75" t="s">
        <v>536</v>
      </c>
      <c r="H14" s="75" t="s">
        <v>489</v>
      </c>
      <c r="I14" s="75" t="s">
        <v>709</v>
      </c>
      <c r="J14" s="277" t="s">
        <v>715</v>
      </c>
      <c r="K14" s="277"/>
      <c r="L14" s="277"/>
      <c r="M14" s="75" t="s">
        <v>721</v>
      </c>
      <c r="N14" s="75" t="s">
        <v>727</v>
      </c>
      <c r="O14" s="75" t="s">
        <v>729</v>
      </c>
      <c r="P14" s="75" t="s">
        <v>556</v>
      </c>
      <c r="Q14" s="75" t="s">
        <v>729</v>
      </c>
      <c r="R14" s="75" t="s">
        <v>730</v>
      </c>
      <c r="S14" s="82" t="s">
        <v>363</v>
      </c>
      <c r="T14" s="82" t="s">
        <v>367</v>
      </c>
      <c r="U14" s="82" t="s">
        <v>366</v>
      </c>
      <c r="V14" s="277" t="s">
        <v>731</v>
      </c>
      <c r="W14" s="582"/>
      <c r="X14" s="582"/>
      <c r="Y14" s="582"/>
      <c r="Z14" s="82"/>
    </row>
    <row r="15" spans="2:26" ht="15.95" customHeight="1">
      <c r="B15" s="281"/>
      <c r="C15" s="579" t="s">
        <v>620</v>
      </c>
      <c r="D15" s="580"/>
      <c r="E15" s="40">
        <v>1</v>
      </c>
      <c r="F15" s="206">
        <v>270.2</v>
      </c>
      <c r="G15" s="75" t="s">
        <v>536</v>
      </c>
      <c r="H15" s="75" t="s">
        <v>708</v>
      </c>
      <c r="I15" s="75" t="s">
        <v>709</v>
      </c>
      <c r="J15" s="277" t="s">
        <v>715</v>
      </c>
      <c r="K15" s="277"/>
      <c r="L15" s="277"/>
      <c r="M15" s="75" t="s">
        <v>722</v>
      </c>
      <c r="N15" s="75" t="s">
        <v>727</v>
      </c>
      <c r="O15" s="175" t="s">
        <v>729</v>
      </c>
      <c r="P15" s="75" t="s">
        <v>556</v>
      </c>
      <c r="Q15" s="75" t="s">
        <v>729</v>
      </c>
      <c r="R15" s="75" t="s">
        <v>730</v>
      </c>
      <c r="S15" s="82" t="s">
        <v>363</v>
      </c>
      <c r="T15" s="82" t="s">
        <v>367</v>
      </c>
      <c r="U15" s="82" t="s">
        <v>366</v>
      </c>
      <c r="V15" s="277" t="s">
        <v>731</v>
      </c>
      <c r="W15" s="582"/>
      <c r="X15" s="582"/>
      <c r="Y15" s="582"/>
      <c r="Z15" s="82"/>
    </row>
    <row r="16" spans="2:26" ht="15.95" customHeight="1">
      <c r="B16" s="281"/>
      <c r="C16" s="579" t="s">
        <v>627</v>
      </c>
      <c r="D16" s="580"/>
      <c r="E16" s="40">
        <v>1</v>
      </c>
      <c r="F16" s="206">
        <v>356</v>
      </c>
      <c r="G16" s="75" t="s">
        <v>536</v>
      </c>
      <c r="H16" s="75" t="s">
        <v>491</v>
      </c>
      <c r="I16" s="75" t="s">
        <v>709</v>
      </c>
      <c r="J16" s="277" t="s">
        <v>713</v>
      </c>
      <c r="K16" s="277"/>
      <c r="L16" s="277"/>
      <c r="M16" s="75" t="s">
        <v>723</v>
      </c>
      <c r="N16" s="75" t="s">
        <v>727</v>
      </c>
      <c r="O16" s="175" t="s">
        <v>729</v>
      </c>
      <c r="P16" s="75" t="s">
        <v>556</v>
      </c>
      <c r="Q16" s="75" t="s">
        <v>729</v>
      </c>
      <c r="R16" s="75" t="s">
        <v>730</v>
      </c>
      <c r="S16" s="82" t="s">
        <v>363</v>
      </c>
      <c r="T16" s="82" t="s">
        <v>367</v>
      </c>
      <c r="U16" s="82" t="s">
        <v>366</v>
      </c>
      <c r="V16" s="277" t="s">
        <v>731</v>
      </c>
      <c r="W16" s="582"/>
      <c r="X16" s="582"/>
      <c r="Y16" s="582"/>
      <c r="Z16" s="82"/>
    </row>
    <row r="17" spans="2:26" ht="15.95" customHeight="1">
      <c r="B17" s="281"/>
      <c r="C17" s="579" t="s">
        <v>627</v>
      </c>
      <c r="D17" s="580"/>
      <c r="E17" s="40">
        <v>2</v>
      </c>
      <c r="F17" s="206">
        <v>356</v>
      </c>
      <c r="G17" s="75" t="s">
        <v>536</v>
      </c>
      <c r="H17" s="75" t="s">
        <v>491</v>
      </c>
      <c r="I17" s="75" t="s">
        <v>709</v>
      </c>
      <c r="J17" s="277" t="s">
        <v>713</v>
      </c>
      <c r="K17" s="277"/>
      <c r="L17" s="277"/>
      <c r="M17" s="75" t="s">
        <v>723</v>
      </c>
      <c r="N17" s="75" t="s">
        <v>727</v>
      </c>
      <c r="O17" s="175" t="s">
        <v>729</v>
      </c>
      <c r="P17" s="75" t="s">
        <v>556</v>
      </c>
      <c r="Q17" s="75" t="s">
        <v>729</v>
      </c>
      <c r="R17" s="75" t="s">
        <v>730</v>
      </c>
      <c r="S17" s="82" t="s">
        <v>363</v>
      </c>
      <c r="T17" s="82" t="s">
        <v>367</v>
      </c>
      <c r="U17" s="82" t="s">
        <v>366</v>
      </c>
      <c r="V17" s="277" t="s">
        <v>731</v>
      </c>
      <c r="W17" s="582"/>
      <c r="X17" s="582"/>
      <c r="Y17" s="582"/>
      <c r="Z17" s="82"/>
    </row>
    <row r="18" spans="2:26" ht="15.95" customHeight="1">
      <c r="B18" s="281"/>
      <c r="C18" s="579" t="s">
        <v>637</v>
      </c>
      <c r="D18" s="580"/>
      <c r="E18" s="40">
        <v>1</v>
      </c>
      <c r="F18" s="206">
        <v>429.7</v>
      </c>
      <c r="G18" s="75" t="s">
        <v>536</v>
      </c>
      <c r="H18" s="75" t="s">
        <v>711</v>
      </c>
      <c r="I18" s="75" t="s">
        <v>712</v>
      </c>
      <c r="J18" s="277" t="s">
        <v>713</v>
      </c>
      <c r="K18" s="277"/>
      <c r="L18" s="277"/>
      <c r="M18" s="75" t="s">
        <v>724</v>
      </c>
      <c r="N18" s="75" t="s">
        <v>727</v>
      </c>
      <c r="O18" s="175" t="s">
        <v>729</v>
      </c>
      <c r="P18" s="75" t="s">
        <v>556</v>
      </c>
      <c r="Q18" s="75" t="s">
        <v>729</v>
      </c>
      <c r="R18" s="75" t="s">
        <v>730</v>
      </c>
      <c r="S18" s="82" t="s">
        <v>363</v>
      </c>
      <c r="T18" s="82" t="s">
        <v>367</v>
      </c>
      <c r="U18" s="82" t="s">
        <v>366</v>
      </c>
      <c r="V18" s="277" t="s">
        <v>731</v>
      </c>
      <c r="W18" s="582"/>
      <c r="X18" s="582"/>
      <c r="Y18" s="582"/>
      <c r="Z18" s="82"/>
    </row>
    <row r="19" spans="2:26" ht="15.95" customHeight="1">
      <c r="B19" s="281"/>
      <c r="C19" s="579" t="s">
        <v>640</v>
      </c>
      <c r="D19" s="580"/>
      <c r="E19" s="40">
        <v>1</v>
      </c>
      <c r="F19" s="206">
        <v>470.7</v>
      </c>
      <c r="G19" s="75" t="s">
        <v>536</v>
      </c>
      <c r="H19" s="75" t="s">
        <v>708</v>
      </c>
      <c r="I19" s="75" t="s">
        <v>709</v>
      </c>
      <c r="J19" s="277" t="s">
        <v>715</v>
      </c>
      <c r="K19" s="277"/>
      <c r="L19" s="277"/>
      <c r="M19" s="75" t="s">
        <v>725</v>
      </c>
      <c r="N19" s="75" t="s">
        <v>727</v>
      </c>
      <c r="O19" s="175" t="s">
        <v>729</v>
      </c>
      <c r="P19" s="75" t="s">
        <v>556</v>
      </c>
      <c r="Q19" s="75" t="s">
        <v>729</v>
      </c>
      <c r="R19" s="75" t="s">
        <v>730</v>
      </c>
      <c r="S19" s="82" t="s">
        <v>363</v>
      </c>
      <c r="T19" s="82" t="s">
        <v>367</v>
      </c>
      <c r="U19" s="82" t="s">
        <v>366</v>
      </c>
      <c r="V19" s="277" t="s">
        <v>731</v>
      </c>
      <c r="W19" s="582"/>
      <c r="X19" s="582"/>
      <c r="Y19" s="582"/>
      <c r="Z19" s="82"/>
    </row>
    <row r="20" spans="2:26" ht="15.95" customHeight="1">
      <c r="B20" s="281"/>
      <c r="C20" s="579" t="s">
        <v>642</v>
      </c>
      <c r="D20" s="580"/>
      <c r="E20" s="40">
        <v>1</v>
      </c>
      <c r="F20" s="206">
        <v>492</v>
      </c>
      <c r="G20" s="75" t="s">
        <v>536</v>
      </c>
      <c r="H20" s="75" t="s">
        <v>492</v>
      </c>
      <c r="I20" s="75" t="s">
        <v>709</v>
      </c>
      <c r="J20" s="277" t="s">
        <v>714</v>
      </c>
      <c r="K20" s="277"/>
      <c r="L20" s="277"/>
      <c r="M20" s="75" t="s">
        <v>726</v>
      </c>
      <c r="N20" s="75" t="s">
        <v>727</v>
      </c>
      <c r="O20" s="175" t="s">
        <v>729</v>
      </c>
      <c r="P20" s="75" t="s">
        <v>556</v>
      </c>
      <c r="Q20" s="75" t="s">
        <v>729</v>
      </c>
      <c r="R20" s="75" t="s">
        <v>730</v>
      </c>
      <c r="S20" s="82" t="s">
        <v>363</v>
      </c>
      <c r="T20" s="82" t="s">
        <v>367</v>
      </c>
      <c r="U20" s="82" t="s">
        <v>366</v>
      </c>
      <c r="V20" s="277" t="s">
        <v>731</v>
      </c>
      <c r="W20" s="582"/>
      <c r="X20" s="582"/>
      <c r="Y20" s="582"/>
      <c r="Z20" s="82"/>
    </row>
    <row r="21" spans="2:26" ht="15.95" customHeight="1">
      <c r="B21" s="281"/>
      <c r="C21" s="579" t="s">
        <v>642</v>
      </c>
      <c r="D21" s="580"/>
      <c r="E21" s="40">
        <v>2</v>
      </c>
      <c r="F21" s="206">
        <v>492</v>
      </c>
      <c r="G21" s="75" t="s">
        <v>536</v>
      </c>
      <c r="H21" s="75" t="s">
        <v>491</v>
      </c>
      <c r="I21" s="75" t="s">
        <v>709</v>
      </c>
      <c r="J21" s="277" t="s">
        <v>714</v>
      </c>
      <c r="K21" s="277"/>
      <c r="L21" s="277"/>
      <c r="M21" s="75" t="s">
        <v>726</v>
      </c>
      <c r="N21" s="75" t="s">
        <v>727</v>
      </c>
      <c r="O21" s="175" t="s">
        <v>729</v>
      </c>
      <c r="P21" s="75" t="s">
        <v>556</v>
      </c>
      <c r="Q21" s="75" t="s">
        <v>729</v>
      </c>
      <c r="R21" s="75" t="s">
        <v>730</v>
      </c>
      <c r="S21" s="82" t="s">
        <v>363</v>
      </c>
      <c r="T21" s="82" t="s">
        <v>367</v>
      </c>
      <c r="U21" s="82" t="s">
        <v>366</v>
      </c>
      <c r="V21" s="277" t="s">
        <v>731</v>
      </c>
      <c r="W21" s="582"/>
      <c r="X21" s="582"/>
      <c r="Y21" s="582"/>
      <c r="Z21" s="82"/>
    </row>
    <row r="22" spans="2:26" ht="15.95" customHeight="1">
      <c r="B22" s="281"/>
      <c r="C22" s="579"/>
      <c r="D22" s="580"/>
      <c r="E22" s="40"/>
      <c r="F22" s="206"/>
      <c r="G22" s="75"/>
      <c r="H22" s="75"/>
      <c r="I22" s="75"/>
      <c r="J22" s="277"/>
      <c r="K22" s="277"/>
      <c r="L22" s="277"/>
      <c r="M22" s="75"/>
      <c r="N22" s="75"/>
      <c r="O22" s="175"/>
      <c r="P22" s="75"/>
      <c r="Q22" s="75"/>
      <c r="R22" s="75"/>
      <c r="S22" s="82"/>
      <c r="T22" s="82"/>
      <c r="U22" s="82"/>
      <c r="V22" s="277"/>
      <c r="W22" s="582"/>
      <c r="X22" s="582"/>
      <c r="Y22" s="582"/>
      <c r="Z22" s="82"/>
    </row>
    <row r="23" spans="2:26" ht="15.95" customHeight="1">
      <c r="B23" s="281"/>
      <c r="C23" s="579"/>
      <c r="D23" s="580"/>
      <c r="E23" s="40"/>
      <c r="F23" s="206"/>
      <c r="G23" s="75"/>
      <c r="H23" s="75"/>
      <c r="I23" s="75"/>
      <c r="J23" s="277"/>
      <c r="K23" s="277"/>
      <c r="L23" s="277"/>
      <c r="M23" s="75"/>
      <c r="N23" s="75"/>
      <c r="O23" s="175"/>
      <c r="P23" s="75"/>
      <c r="Q23" s="75"/>
      <c r="R23" s="75"/>
      <c r="S23" s="82"/>
      <c r="T23" s="82"/>
      <c r="U23" s="82"/>
      <c r="V23" s="277"/>
      <c r="W23" s="582"/>
      <c r="X23" s="582"/>
      <c r="Y23" s="582"/>
      <c r="Z23" s="82"/>
    </row>
    <row r="24" spans="2:26" ht="15.95" customHeight="1">
      <c r="B24" s="281"/>
      <c r="C24" s="579"/>
      <c r="D24" s="580"/>
      <c r="E24" s="40"/>
      <c r="F24" s="206"/>
      <c r="G24" s="75"/>
      <c r="H24" s="75"/>
      <c r="I24" s="75"/>
      <c r="J24" s="277"/>
      <c r="K24" s="277"/>
      <c r="L24" s="277"/>
      <c r="M24" s="75"/>
      <c r="N24" s="75"/>
      <c r="O24" s="175"/>
      <c r="P24" s="75"/>
      <c r="Q24" s="75"/>
      <c r="R24" s="75"/>
      <c r="S24" s="82"/>
      <c r="T24" s="82"/>
      <c r="U24" s="82"/>
      <c r="V24" s="277"/>
      <c r="W24" s="582"/>
      <c r="X24" s="582"/>
      <c r="Y24" s="582"/>
      <c r="Z24" s="82"/>
    </row>
    <row r="25" spans="2:26" ht="15.95" customHeight="1">
      <c r="B25" s="281"/>
      <c r="C25" s="579"/>
      <c r="D25" s="580"/>
      <c r="E25" s="40"/>
      <c r="F25" s="206"/>
      <c r="G25" s="75"/>
      <c r="H25" s="75"/>
      <c r="I25" s="75"/>
      <c r="J25" s="277"/>
      <c r="K25" s="277"/>
      <c r="L25" s="277"/>
      <c r="M25" s="75"/>
      <c r="N25" s="75"/>
      <c r="O25" s="175"/>
      <c r="P25" s="75"/>
      <c r="Q25" s="75"/>
      <c r="R25" s="75"/>
      <c r="S25" s="82"/>
      <c r="T25" s="82"/>
      <c r="U25" s="82"/>
      <c r="V25" s="277"/>
      <c r="W25" s="582"/>
      <c r="X25" s="582"/>
      <c r="Y25" s="582"/>
      <c r="Z25" s="82"/>
    </row>
    <row r="26" spans="2:26" ht="15.95" customHeight="1">
      <c r="B26" s="281"/>
      <c r="C26" s="579"/>
      <c r="D26" s="580"/>
      <c r="E26" s="40"/>
      <c r="F26" s="206"/>
      <c r="G26" s="75"/>
      <c r="H26" s="75"/>
      <c r="I26" s="75"/>
      <c r="J26" s="277"/>
      <c r="K26" s="277"/>
      <c r="L26" s="277"/>
      <c r="M26" s="75"/>
      <c r="N26" s="75"/>
      <c r="O26" s="175"/>
      <c r="P26" s="75"/>
      <c r="Q26" s="75"/>
      <c r="R26" s="75"/>
      <c r="S26" s="82"/>
      <c r="T26" s="82"/>
      <c r="U26" s="82"/>
      <c r="V26" s="277"/>
      <c r="W26" s="582"/>
      <c r="X26" s="582"/>
      <c r="Y26" s="582"/>
      <c r="Z26" s="82"/>
    </row>
    <row r="27" spans="2:26" ht="15.95" customHeight="1">
      <c r="B27" s="281"/>
      <c r="C27" s="579"/>
      <c r="D27" s="580"/>
      <c r="E27" s="40"/>
      <c r="F27" s="206"/>
      <c r="G27" s="75"/>
      <c r="H27" s="75"/>
      <c r="I27" s="75"/>
      <c r="J27" s="277"/>
      <c r="K27" s="277"/>
      <c r="L27" s="277"/>
      <c r="M27" s="75"/>
      <c r="N27" s="75"/>
      <c r="O27" s="175"/>
      <c r="P27" s="75"/>
      <c r="Q27" s="75"/>
      <c r="R27" s="75"/>
      <c r="S27" s="82"/>
      <c r="T27" s="82"/>
      <c r="U27" s="82"/>
      <c r="V27" s="277"/>
      <c r="W27" s="582"/>
      <c r="X27" s="582"/>
      <c r="Y27" s="582"/>
      <c r="Z27" s="82"/>
    </row>
    <row r="28" spans="2:26" ht="15.95" customHeight="1">
      <c r="B28" s="281"/>
      <c r="C28" s="579"/>
      <c r="D28" s="580"/>
      <c r="E28" s="40"/>
      <c r="F28" s="206"/>
      <c r="G28" s="75"/>
      <c r="H28" s="75"/>
      <c r="I28" s="75"/>
      <c r="J28" s="277"/>
      <c r="K28" s="277"/>
      <c r="L28" s="277"/>
      <c r="M28" s="75"/>
      <c r="N28" s="75"/>
      <c r="O28" s="175"/>
      <c r="P28" s="75"/>
      <c r="Q28" s="75"/>
      <c r="R28" s="75"/>
      <c r="S28" s="82"/>
      <c r="T28" s="82"/>
      <c r="U28" s="82"/>
      <c r="V28" s="277"/>
      <c r="W28" s="582"/>
      <c r="X28" s="582"/>
      <c r="Y28" s="582"/>
      <c r="Z28" s="82"/>
    </row>
    <row r="29" spans="2:26" ht="15.95" customHeight="1">
      <c r="B29" s="281"/>
      <c r="C29" s="579"/>
      <c r="D29" s="580"/>
      <c r="E29" s="40"/>
      <c r="F29" s="206"/>
      <c r="G29" s="75"/>
      <c r="H29" s="75"/>
      <c r="I29" s="75"/>
      <c r="J29" s="277"/>
      <c r="K29" s="277"/>
      <c r="L29" s="277"/>
      <c r="M29" s="75"/>
      <c r="N29" s="75"/>
      <c r="O29" s="175"/>
      <c r="P29" s="75"/>
      <c r="Q29" s="75"/>
      <c r="R29" s="75"/>
      <c r="S29" s="82"/>
      <c r="T29" s="82"/>
      <c r="U29" s="82"/>
      <c r="V29" s="277"/>
      <c r="W29" s="582"/>
      <c r="X29" s="582"/>
      <c r="Y29" s="582"/>
      <c r="Z29" s="82"/>
    </row>
    <row r="30" spans="2:26" ht="15.95" customHeight="1">
      <c r="B30" s="281"/>
      <c r="C30" s="579"/>
      <c r="D30" s="580"/>
      <c r="E30" s="40"/>
      <c r="F30" s="206"/>
      <c r="G30" s="75"/>
      <c r="H30" s="75"/>
      <c r="I30" s="75"/>
      <c r="J30" s="277"/>
      <c r="K30" s="277"/>
      <c r="L30" s="277"/>
      <c r="M30" s="75"/>
      <c r="N30" s="75"/>
      <c r="O30" s="175"/>
      <c r="P30" s="75"/>
      <c r="Q30" s="75"/>
      <c r="R30" s="75"/>
      <c r="S30" s="82"/>
      <c r="T30" s="82"/>
      <c r="U30" s="82"/>
      <c r="V30" s="277"/>
      <c r="W30" s="582"/>
      <c r="X30" s="582"/>
      <c r="Y30" s="582"/>
      <c r="Z30" s="82"/>
    </row>
    <row r="31" spans="2:26" ht="15.95" customHeight="1">
      <c r="B31" s="281"/>
      <c r="C31" s="579"/>
      <c r="D31" s="580"/>
      <c r="E31" s="40"/>
      <c r="F31" s="206"/>
      <c r="G31" s="75"/>
      <c r="H31" s="75"/>
      <c r="I31" s="75"/>
      <c r="J31" s="277"/>
      <c r="K31" s="277"/>
      <c r="L31" s="277"/>
      <c r="M31" s="75"/>
      <c r="N31" s="75"/>
      <c r="O31" s="175"/>
      <c r="P31" s="75"/>
      <c r="Q31" s="75"/>
      <c r="R31" s="75"/>
      <c r="S31" s="82"/>
      <c r="T31" s="82"/>
      <c r="U31" s="82"/>
      <c r="V31" s="277"/>
      <c r="W31" s="582"/>
      <c r="X31" s="582"/>
      <c r="Y31" s="582"/>
      <c r="Z31" s="82"/>
    </row>
    <row r="32" spans="2:26" ht="15.95" customHeight="1">
      <c r="B32" s="281"/>
      <c r="C32" s="579"/>
      <c r="D32" s="580"/>
      <c r="E32" s="40"/>
      <c r="F32" s="206"/>
      <c r="G32" s="75"/>
      <c r="H32" s="75"/>
      <c r="I32" s="75"/>
      <c r="J32" s="277"/>
      <c r="K32" s="277"/>
      <c r="L32" s="277"/>
      <c r="M32" s="75"/>
      <c r="N32" s="75"/>
      <c r="O32" s="175"/>
      <c r="P32" s="75"/>
      <c r="Q32" s="75"/>
      <c r="R32" s="75"/>
      <c r="S32" s="82"/>
      <c r="T32" s="82"/>
      <c r="U32" s="82"/>
      <c r="V32" s="277"/>
      <c r="W32" s="582"/>
      <c r="X32" s="582"/>
      <c r="Y32" s="582"/>
      <c r="Z32" s="82"/>
    </row>
    <row r="33" spans="2:26" ht="15.95" customHeight="1">
      <c r="B33" s="281"/>
      <c r="C33" s="579"/>
      <c r="D33" s="580"/>
      <c r="E33" s="40"/>
      <c r="F33" s="206"/>
      <c r="G33" s="75"/>
      <c r="H33" s="75"/>
      <c r="I33" s="75"/>
      <c r="J33" s="277"/>
      <c r="K33" s="277"/>
      <c r="L33" s="277"/>
      <c r="M33" s="75"/>
      <c r="N33" s="75"/>
      <c r="O33" s="175"/>
      <c r="P33" s="75"/>
      <c r="Q33" s="75"/>
      <c r="R33" s="75"/>
      <c r="S33" s="82"/>
      <c r="T33" s="82"/>
      <c r="U33" s="82"/>
      <c r="V33" s="277"/>
      <c r="W33" s="582"/>
      <c r="X33" s="582"/>
      <c r="Y33" s="582"/>
      <c r="Z33" s="82"/>
    </row>
    <row r="34" spans="2:26" ht="15.95" customHeight="1">
      <c r="B34" s="281"/>
      <c r="C34" s="579"/>
      <c r="D34" s="580"/>
      <c r="E34" s="40"/>
      <c r="F34" s="206"/>
      <c r="G34" s="75"/>
      <c r="H34" s="75"/>
      <c r="I34" s="75"/>
      <c r="J34" s="277"/>
      <c r="K34" s="277"/>
      <c r="L34" s="277"/>
      <c r="M34" s="75"/>
      <c r="N34" s="75"/>
      <c r="O34" s="175"/>
      <c r="P34" s="75"/>
      <c r="Q34" s="75"/>
      <c r="R34" s="75"/>
      <c r="S34" s="82"/>
      <c r="T34" s="82"/>
      <c r="U34" s="82"/>
      <c r="V34" s="277"/>
      <c r="W34" s="582"/>
      <c r="X34" s="582"/>
      <c r="Y34" s="582"/>
      <c r="Z34" s="82"/>
    </row>
    <row r="35" spans="2:26" ht="15.95" customHeight="1">
      <c r="B35" s="281"/>
      <c r="C35" s="579"/>
      <c r="D35" s="580"/>
      <c r="E35" s="40"/>
      <c r="F35" s="206"/>
      <c r="G35" s="75"/>
      <c r="H35" s="75"/>
      <c r="I35" s="75"/>
      <c r="J35" s="277"/>
      <c r="K35" s="277"/>
      <c r="L35" s="277"/>
      <c r="M35" s="75"/>
      <c r="N35" s="75"/>
      <c r="O35" s="175"/>
      <c r="P35" s="75"/>
      <c r="Q35" s="75"/>
      <c r="R35" s="75"/>
      <c r="S35" s="82"/>
      <c r="T35" s="82"/>
      <c r="U35" s="82"/>
      <c r="V35" s="277"/>
      <c r="W35" s="582"/>
      <c r="X35" s="582"/>
      <c r="Y35" s="582"/>
      <c r="Z35" s="82"/>
    </row>
    <row r="36" spans="2:26" ht="15.95" customHeight="1">
      <c r="B36" s="281"/>
      <c r="C36" s="579"/>
      <c r="D36" s="580"/>
      <c r="E36" s="40"/>
      <c r="F36" s="206"/>
      <c r="G36" s="75"/>
      <c r="H36" s="75"/>
      <c r="I36" s="75"/>
      <c r="J36" s="277"/>
      <c r="K36" s="277"/>
      <c r="L36" s="277"/>
      <c r="M36" s="75"/>
      <c r="N36" s="75"/>
      <c r="O36" s="175"/>
      <c r="P36" s="75"/>
      <c r="Q36" s="75"/>
      <c r="R36" s="75"/>
      <c r="S36" s="82"/>
      <c r="T36" s="82"/>
      <c r="U36" s="82"/>
      <c r="V36" s="277"/>
      <c r="W36" s="582"/>
      <c r="X36" s="582"/>
      <c r="Y36" s="582"/>
      <c r="Z36" s="82"/>
    </row>
    <row r="37" spans="2:26" ht="15.95" customHeight="1">
      <c r="B37" s="281"/>
      <c r="C37" s="579"/>
      <c r="D37" s="580"/>
      <c r="E37" s="40"/>
      <c r="F37" s="81"/>
      <c r="G37" s="75"/>
      <c r="H37" s="75"/>
      <c r="I37" s="75"/>
      <c r="J37" s="277"/>
      <c r="K37" s="277"/>
      <c r="L37" s="277"/>
      <c r="M37" s="75"/>
      <c r="N37" s="75"/>
      <c r="O37" s="175"/>
      <c r="P37" s="75"/>
      <c r="Q37" s="75"/>
      <c r="R37" s="75"/>
      <c r="S37" s="82"/>
      <c r="T37" s="82"/>
      <c r="U37" s="82"/>
      <c r="V37" s="277"/>
      <c r="W37" s="582"/>
      <c r="X37" s="582"/>
      <c r="Y37" s="582"/>
      <c r="Z37" s="82"/>
    </row>
    <row r="38" spans="2:26" ht="15.95" customHeight="1">
      <c r="B38" s="281"/>
      <c r="C38" s="579"/>
      <c r="D38" s="580"/>
      <c r="E38" s="40"/>
      <c r="F38" s="81"/>
      <c r="G38" s="75"/>
      <c r="H38" s="75"/>
      <c r="I38" s="75"/>
      <c r="J38" s="277"/>
      <c r="K38" s="277"/>
      <c r="L38" s="277"/>
      <c r="M38" s="75"/>
      <c r="N38" s="75"/>
      <c r="O38" s="175"/>
      <c r="P38" s="75"/>
      <c r="Q38" s="75"/>
      <c r="R38" s="75"/>
      <c r="S38" s="82"/>
      <c r="T38" s="82"/>
      <c r="U38" s="82"/>
      <c r="V38" s="277"/>
      <c r="W38" s="582"/>
      <c r="X38" s="582"/>
      <c r="Y38" s="582"/>
      <c r="Z38" s="82"/>
    </row>
    <row r="39" spans="2:26" ht="15.95" customHeight="1">
      <c r="B39" s="282"/>
      <c r="C39" s="579"/>
      <c r="D39" s="580"/>
      <c r="E39" s="40"/>
      <c r="F39" s="81"/>
      <c r="G39" s="75"/>
      <c r="H39" s="75"/>
      <c r="I39" s="75"/>
      <c r="J39" s="277"/>
      <c r="K39" s="277"/>
      <c r="L39" s="277"/>
      <c r="M39" s="75"/>
      <c r="N39" s="75"/>
      <c r="O39" s="175"/>
      <c r="P39" s="75"/>
      <c r="Q39" s="75"/>
      <c r="R39" s="75"/>
      <c r="S39" s="82"/>
      <c r="T39" s="82"/>
      <c r="U39" s="82"/>
      <c r="V39" s="277"/>
      <c r="W39" s="582"/>
      <c r="X39" s="582"/>
      <c r="Y39" s="582"/>
      <c r="Z39" s="82"/>
    </row>
    <row r="40" spans="2:26" ht="15.95" customHeight="1">
      <c r="B40" s="79"/>
      <c r="C40" s="1" t="s">
        <v>278</v>
      </c>
      <c r="D40" s="25"/>
      <c r="F40" s="25"/>
      <c r="G40" s="76"/>
      <c r="H40" s="76"/>
      <c r="I40" s="76"/>
      <c r="J40" s="76"/>
      <c r="K40" s="76"/>
      <c r="L40" s="76"/>
      <c r="M40" s="76"/>
      <c r="N40" s="76"/>
      <c r="O40" s="76"/>
      <c r="P40" s="76"/>
      <c r="Q40" s="78"/>
      <c r="R40" s="95"/>
      <c r="S40" s="25"/>
      <c r="T40" s="25"/>
      <c r="U40" s="76"/>
      <c r="V40" s="96"/>
      <c r="W40" s="96"/>
      <c r="X40" s="96"/>
      <c r="Y40" s="96"/>
      <c r="Z40" s="25"/>
    </row>
    <row r="41" spans="2:26" ht="15.95" customHeight="1">
      <c r="B41" s="79"/>
      <c r="C41" s="88" t="s">
        <v>279</v>
      </c>
      <c r="D41" s="25"/>
      <c r="F41" s="25"/>
      <c r="G41" s="76"/>
      <c r="H41" s="76"/>
      <c r="I41" s="76"/>
      <c r="J41" s="76"/>
      <c r="K41" s="76"/>
      <c r="L41" s="76"/>
      <c r="M41" s="76"/>
      <c r="N41" s="76"/>
      <c r="O41" s="76"/>
      <c r="P41" s="76"/>
      <c r="Q41" s="78"/>
      <c r="R41" s="95"/>
      <c r="S41" s="25"/>
      <c r="T41" s="25"/>
      <c r="U41" s="76"/>
      <c r="V41" s="96"/>
      <c r="W41" s="96"/>
      <c r="X41" s="96"/>
      <c r="Y41" s="96"/>
      <c r="Z41" s="25"/>
    </row>
    <row r="42" spans="2:26" ht="15.95" customHeight="1">
      <c r="B42" s="80"/>
      <c r="C42" s="3" t="s">
        <v>250</v>
      </c>
      <c r="D42" s="3"/>
      <c r="E42" s="3"/>
      <c r="F42" s="3"/>
      <c r="G42" s="3"/>
      <c r="H42" s="3"/>
      <c r="I42" s="3"/>
      <c r="J42" s="3"/>
      <c r="K42" s="3"/>
      <c r="L42" s="3"/>
      <c r="M42" s="3"/>
      <c r="N42" s="3"/>
      <c r="O42" s="3"/>
      <c r="P42" s="3"/>
      <c r="Q42" s="3"/>
      <c r="R42" s="3"/>
      <c r="S42" s="3"/>
      <c r="T42" s="3"/>
      <c r="U42" s="3"/>
      <c r="V42" s="3"/>
      <c r="W42" s="3"/>
      <c r="X42" s="3"/>
      <c r="Y42" s="3"/>
    </row>
    <row r="43" spans="2:26" ht="15.95" customHeight="1">
      <c r="B43" s="3"/>
      <c r="C43" s="3" t="s">
        <v>251</v>
      </c>
      <c r="D43" s="3"/>
      <c r="E43" s="3"/>
      <c r="F43" s="3"/>
      <c r="G43" s="3"/>
      <c r="H43" s="3"/>
      <c r="I43" s="3"/>
      <c r="J43" s="3"/>
      <c r="K43" s="3"/>
      <c r="L43" s="3"/>
      <c r="M43" s="3"/>
      <c r="N43" s="3"/>
      <c r="O43" s="3"/>
      <c r="P43" s="3"/>
      <c r="Q43" s="3"/>
      <c r="R43" s="3"/>
      <c r="S43" s="3"/>
      <c r="T43" s="3"/>
      <c r="U43" s="3"/>
      <c r="V43" s="3"/>
      <c r="W43" s="3"/>
      <c r="X43" s="3"/>
      <c r="Y43" s="3"/>
    </row>
    <row r="44" spans="2:26" ht="15.95" customHeight="1">
      <c r="B44" s="3"/>
      <c r="C44" s="185" t="s">
        <v>452</v>
      </c>
      <c r="D44" s="185"/>
      <c r="E44" s="185"/>
      <c r="F44" s="185"/>
      <c r="G44" s="185"/>
      <c r="H44" s="185"/>
      <c r="I44" s="185"/>
      <c r="J44" s="185"/>
      <c r="K44" s="185"/>
      <c r="L44" s="185"/>
      <c r="M44" s="185"/>
      <c r="N44" s="185"/>
      <c r="O44" s="3"/>
      <c r="P44" s="3"/>
      <c r="Q44" s="3"/>
      <c r="R44" s="3"/>
      <c r="S44" s="3"/>
      <c r="T44" s="3"/>
      <c r="U44" s="3"/>
      <c r="V44" s="3"/>
      <c r="W44" s="3"/>
      <c r="X44" s="3"/>
      <c r="Y44" s="3"/>
    </row>
    <row r="45" spans="2:26" ht="15.95" customHeight="1">
      <c r="C45" s="186" t="s">
        <v>543</v>
      </c>
      <c r="D45" s="187"/>
      <c r="E45" s="187"/>
      <c r="F45" s="187"/>
      <c r="G45" s="187"/>
      <c r="H45" s="187"/>
      <c r="I45" s="187"/>
      <c r="J45" s="187"/>
      <c r="K45" s="187"/>
      <c r="L45" s="187"/>
      <c r="M45" s="187"/>
      <c r="N45" s="187"/>
    </row>
  </sheetData>
  <dataConsolidate/>
  <mergeCells count="131">
    <mergeCell ref="V34:Y34"/>
    <mergeCell ref="G5:H6"/>
    <mergeCell ref="I5:N6"/>
    <mergeCell ref="U5:Y6"/>
    <mergeCell ref="Q5:T6"/>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 ref="V31:Y31"/>
    <mergeCell ref="V32:Y32"/>
    <mergeCell ref="V33:Y33"/>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J23:L23"/>
    <mergeCell ref="C21:D21"/>
    <mergeCell ref="J21:L21"/>
    <mergeCell ref="C17:D17"/>
    <mergeCell ref="C29:D29"/>
    <mergeCell ref="J15:L15"/>
    <mergeCell ref="C19:D19"/>
    <mergeCell ref="J17:L17"/>
    <mergeCell ref="J22:L22"/>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O5:P6"/>
    <mergeCell ref="M7:M8"/>
    <mergeCell ref="N7:N8"/>
    <mergeCell ref="O7:O8"/>
    <mergeCell ref="C12:D12"/>
    <mergeCell ref="C14:D14"/>
    <mergeCell ref="J14:L14"/>
    <mergeCell ref="J12:L12"/>
    <mergeCell ref="P7:P8"/>
    <mergeCell ref="S7:S8"/>
    <mergeCell ref="Q7:R7"/>
    <mergeCell ref="J18:L18"/>
    <mergeCell ref="C20:D20"/>
    <mergeCell ref="J19:L19"/>
    <mergeCell ref="J9:L9"/>
    <mergeCell ref="C13:D13"/>
    <mergeCell ref="J13:L13"/>
    <mergeCell ref="J11:L11"/>
    <mergeCell ref="G7:G8"/>
    <mergeCell ref="H7:H8"/>
    <mergeCell ref="J7:L8"/>
    <mergeCell ref="I7:I8"/>
  </mergeCells>
  <phoneticPr fontId="8"/>
  <dataValidations count="2">
    <dataValidation type="list" errorStyle="warning" allowBlank="1" showInputMessage="1" showErrorMessage="1" error="選択出来ません" sqref="H9:H39" xr:uid="{00000000-0002-0000-0A00-000000000000}">
      <formula1>INDIRECT(G9)</formula1>
    </dataValidation>
    <dataValidation type="list" allowBlank="1" showInputMessage="1" showErrorMessage="1" sqref="J9:L39" xr:uid="{00000000-0002-0000-0A00-000001000000}">
      <formula1>INDIRECT(I9)</formula1>
    </dataValidation>
  </dataValidations>
  <printOptions horizontalCentered="1" verticalCentered="1"/>
  <pageMargins left="0.19685039370078741" right="0.19685039370078741" top="0.78740157480314965" bottom="0.19685039370078741" header="0.51181102362204722" footer="0.51181102362204722"/>
  <pageSetup paperSize="9" scale="76"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A00-000002000000}">
          <x14:formula1>
            <xm:f>'(参考)リスト'!$D$16:$D$18</xm:f>
          </x14:formula1>
          <xm:sqref>I9:I39</xm:sqref>
        </x14:dataValidation>
        <x14:dataValidation type="list" allowBlank="1" showInputMessage="1" showErrorMessage="1" xr:uid="{00000000-0002-0000-0A00-000003000000}">
          <x14:formula1>
            <xm:f>'(参考)リスト'!$J$16:$J$18</xm:f>
          </x14:formula1>
          <xm:sqref>U9:U39</xm:sqref>
        </x14:dataValidation>
        <x14:dataValidation type="list" allowBlank="1" showInputMessage="1" showErrorMessage="1" xr:uid="{00000000-0002-0000-0A00-000004000000}">
          <x14:formula1>
            <xm:f>'(参考)リスト'!$H$16:$H$17</xm:f>
          </x14:formula1>
          <xm:sqref>S9:S39</xm:sqref>
        </x14:dataValidation>
        <x14:dataValidation type="list" allowBlank="1" showInputMessage="1" showErrorMessage="1" xr:uid="{00000000-0002-0000-0A00-000005000000}">
          <x14:formula1>
            <xm:f>'(参考)リスト'!$I$16:$I$18</xm:f>
          </x14:formula1>
          <xm:sqref>T9:T39</xm:sqref>
        </x14:dataValidation>
        <x14:dataValidation type="list" allowBlank="1" showInputMessage="1" showErrorMessage="1" xr:uid="{00000000-0002-0000-0A00-000006000000}">
          <x14:formula1>
            <xm:f>'(参考)リスト'!$G$16:$G$20</xm:f>
          </x14:formula1>
          <xm:sqref>P9:P39</xm:sqref>
        </x14:dataValidation>
        <x14:dataValidation type="list" allowBlank="1" showInputMessage="1" showErrorMessage="1" xr:uid="{00000000-0002-0000-0A00-000007000000}">
          <x14:formula1>
            <xm:f>'(参考)リスト'!$B$16:$B$20</xm:f>
          </x14:formula1>
          <xm:sqref>G9:G39</xm:sqref>
        </x14:dataValidation>
        <x14:dataValidation type="list" allowBlank="1" showInputMessage="1" showErrorMessage="1" xr:uid="{00000000-0002-0000-0A00-000008000000}">
          <x14:formula1>
            <xm:f>'(参考)リスト'!$F$16:$F$21</xm:f>
          </x14:formula1>
          <xm:sqref>Q9:R39 O9:O39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B1:Z43"/>
  <sheetViews>
    <sheetView showGridLines="0" showZeros="0" view="pageBreakPreview" zoomScale="80" zoomScaleNormal="100" zoomScaleSheetLayoutView="80" workbookViewId="0">
      <pane xSplit="4" ySplit="1" topLeftCell="E2" activePane="bottomRight" state="frozen"/>
      <selection activeCell="Z18" sqref="Z18"/>
      <selection pane="topRight" activeCell="Z18" sqref="Z18"/>
      <selection pane="bottomLeft" activeCell="Z18" sqref="Z18"/>
      <selection pane="bottomRight" activeCell="X18" sqref="X18:Z18"/>
    </sheetView>
  </sheetViews>
  <sheetFormatPr defaultColWidth="9" defaultRowHeight="15.95" customHeight="1"/>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c r="Y1" s="3"/>
      <c r="Z1" s="3"/>
    </row>
    <row r="2" spans="2:26" ht="24.75" customHeight="1">
      <c r="B2" s="476" t="s">
        <v>326</v>
      </c>
      <c r="C2" s="476"/>
      <c r="D2" s="476"/>
      <c r="E2" s="476"/>
      <c r="F2" s="476"/>
      <c r="G2" s="476"/>
      <c r="H2" s="476"/>
      <c r="I2" s="476"/>
      <c r="J2" s="599"/>
      <c r="K2" s="599"/>
      <c r="L2" s="599"/>
      <c r="M2" s="599"/>
      <c r="N2" s="599"/>
      <c r="O2" s="599"/>
      <c r="P2" s="599"/>
      <c r="Q2" s="599"/>
      <c r="R2" s="599"/>
      <c r="S2" s="599"/>
      <c r="T2" s="599"/>
      <c r="U2" s="599"/>
      <c r="V2" s="599"/>
      <c r="W2" s="599"/>
      <c r="X2" s="599"/>
    </row>
    <row r="3" spans="2:26" ht="20.100000000000001" customHeight="1">
      <c r="B3" s="287" t="s">
        <v>213</v>
      </c>
      <c r="C3" s="299"/>
      <c r="D3" s="299"/>
      <c r="E3" s="288"/>
      <c r="F3" s="477" t="str">
        <f>'様式A-1'!D3</f>
        <v>ナカヤマトンネル</v>
      </c>
      <c r="G3" s="478"/>
      <c r="H3" s="478"/>
      <c r="I3" s="479"/>
      <c r="J3" s="304" t="s">
        <v>212</v>
      </c>
      <c r="K3" s="294"/>
      <c r="L3" s="296" t="str">
        <f>'様式A-1'!J3</f>
        <v>一般国道490号　小郡萩道路</v>
      </c>
      <c r="M3" s="297"/>
      <c r="N3" s="297"/>
      <c r="O3" s="267" t="s">
        <v>260</v>
      </c>
      <c r="P3" s="269"/>
      <c r="Q3" s="296" t="str">
        <f>'様式B(トンネル様式1P001)'!K5</f>
        <v>基礎地盤コンサルタンツ株式会社</v>
      </c>
      <c r="R3" s="297"/>
      <c r="S3" s="297"/>
      <c r="T3" s="298"/>
      <c r="U3" s="487" t="s">
        <v>222</v>
      </c>
      <c r="V3" s="488"/>
      <c r="W3" s="488"/>
      <c r="X3" s="489"/>
      <c r="Y3" s="355">
        <v>45160</v>
      </c>
      <c r="Z3" s="357"/>
    </row>
    <row r="4" spans="2:26" ht="20.100000000000001" customHeight="1">
      <c r="B4" s="289" t="s">
        <v>0</v>
      </c>
      <c r="C4" s="332"/>
      <c r="D4" s="332"/>
      <c r="E4" s="290"/>
      <c r="F4" s="499" t="str">
        <f>'様式A-1'!D4</f>
        <v>中山トンネル</v>
      </c>
      <c r="G4" s="500"/>
      <c r="H4" s="500"/>
      <c r="I4" s="501"/>
      <c r="J4" s="603" t="s">
        <v>1</v>
      </c>
      <c r="K4" s="604"/>
      <c r="L4" s="626" t="str">
        <f>'様式A-1'!R3</f>
        <v>山口県宇部土木建築事務所
美祢支所</v>
      </c>
      <c r="M4" s="297"/>
      <c r="N4" s="297"/>
      <c r="O4" s="267" t="s">
        <v>261</v>
      </c>
      <c r="P4" s="269"/>
      <c r="Q4" s="591" t="str">
        <f>'様式B(トンネル様式1P001)'!K6</f>
        <v>安田　啓吾</v>
      </c>
      <c r="R4" s="592"/>
      <c r="S4" s="592"/>
      <c r="T4" s="625"/>
      <c r="U4" s="588"/>
      <c r="V4" s="589"/>
      <c r="W4" s="589"/>
      <c r="X4" s="590"/>
      <c r="Y4" s="562"/>
      <c r="Z4" s="624"/>
    </row>
    <row r="5" spans="2:26" ht="30" customHeight="1">
      <c r="B5" s="281" t="s">
        <v>244</v>
      </c>
      <c r="C5" s="601" t="s">
        <v>42</v>
      </c>
      <c r="D5" s="602"/>
      <c r="E5" s="586" t="s">
        <v>211</v>
      </c>
      <c r="F5" s="586" t="s">
        <v>205</v>
      </c>
      <c r="G5" s="601" t="s">
        <v>210</v>
      </c>
      <c r="H5" s="619"/>
      <c r="I5" s="620"/>
      <c r="J5" s="287" t="s">
        <v>209</v>
      </c>
      <c r="K5" s="299"/>
      <c r="L5" s="299"/>
      <c r="M5" s="299"/>
      <c r="N5" s="299"/>
      <c r="O5" s="299"/>
      <c r="P5" s="611" t="s">
        <v>244</v>
      </c>
      <c r="Q5" s="613"/>
      <c r="R5" s="605" t="s">
        <v>267</v>
      </c>
      <c r="S5" s="609"/>
      <c r="T5" s="609"/>
      <c r="U5" s="609"/>
      <c r="V5" s="609"/>
      <c r="W5" s="606"/>
      <c r="X5" s="605" t="s">
        <v>201</v>
      </c>
      <c r="Y5" s="609"/>
      <c r="Z5" s="606"/>
    </row>
    <row r="6" spans="2:26" ht="16.5" customHeight="1">
      <c r="B6" s="281"/>
      <c r="C6" s="621"/>
      <c r="D6" s="602"/>
      <c r="E6" s="622"/>
      <c r="F6" s="622"/>
      <c r="G6" s="605" t="s">
        <v>200</v>
      </c>
      <c r="H6" s="606"/>
      <c r="I6" s="502" t="s">
        <v>199</v>
      </c>
      <c r="J6" s="480" t="s">
        <v>208</v>
      </c>
      <c r="K6" s="480"/>
      <c r="L6" s="480"/>
      <c r="M6" s="480"/>
      <c r="N6" s="583" t="s">
        <v>207</v>
      </c>
      <c r="O6" s="583"/>
      <c r="P6" s="502" t="s">
        <v>280</v>
      </c>
      <c r="Q6" s="581"/>
      <c r="R6" s="594" t="s">
        <v>194</v>
      </c>
      <c r="S6" s="502" t="s">
        <v>263</v>
      </c>
      <c r="T6" s="502"/>
      <c r="U6" s="502"/>
      <c r="V6" s="502"/>
      <c r="W6" s="502"/>
      <c r="X6" s="601"/>
      <c r="Y6" s="619"/>
      <c r="Z6" s="620"/>
    </row>
    <row r="7" spans="2:26" ht="16.5" customHeight="1">
      <c r="B7" s="281"/>
      <c r="C7" s="568"/>
      <c r="D7" s="569"/>
      <c r="E7" s="623"/>
      <c r="F7" s="623"/>
      <c r="G7" s="607"/>
      <c r="H7" s="608"/>
      <c r="I7" s="581"/>
      <c r="J7" s="582"/>
      <c r="K7" s="582"/>
      <c r="L7" s="582"/>
      <c r="M7" s="582"/>
      <c r="N7" s="582"/>
      <c r="O7" s="582"/>
      <c r="P7" s="97" t="s">
        <v>270</v>
      </c>
      <c r="Q7" s="97" t="s">
        <v>271</v>
      </c>
      <c r="R7" s="627"/>
      <c r="S7" s="581"/>
      <c r="T7" s="581"/>
      <c r="U7" s="581"/>
      <c r="V7" s="581"/>
      <c r="W7" s="581"/>
      <c r="X7" s="83"/>
      <c r="Y7" s="84"/>
      <c r="Z7" s="85"/>
    </row>
    <row r="8" spans="2:26" ht="15.95" customHeight="1">
      <c r="B8" s="281"/>
      <c r="C8" s="617"/>
      <c r="D8" s="618"/>
      <c r="E8" s="82"/>
      <c r="F8" s="81"/>
      <c r="G8" s="75"/>
      <c r="H8" s="75"/>
      <c r="I8" s="75"/>
      <c r="J8" s="277"/>
      <c r="K8" s="277"/>
      <c r="L8" s="277"/>
      <c r="M8" s="277"/>
      <c r="N8" s="277"/>
      <c r="O8" s="277"/>
      <c r="P8" s="75"/>
      <c r="Q8" s="75"/>
      <c r="R8" s="82"/>
      <c r="S8" s="277"/>
      <c r="T8" s="277"/>
      <c r="U8" s="277"/>
      <c r="V8" s="277"/>
      <c r="W8" s="277"/>
      <c r="X8" s="270"/>
      <c r="Y8" s="272"/>
      <c r="Z8" s="271"/>
    </row>
    <row r="9" spans="2:26" ht="15.95" customHeight="1">
      <c r="B9" s="281"/>
      <c r="C9" s="617"/>
      <c r="D9" s="618"/>
      <c r="E9" s="82"/>
      <c r="F9" s="81"/>
      <c r="G9" s="75"/>
      <c r="H9" s="75"/>
      <c r="I9" s="75"/>
      <c r="J9" s="277"/>
      <c r="K9" s="277"/>
      <c r="L9" s="277"/>
      <c r="M9" s="277"/>
      <c r="N9" s="277"/>
      <c r="O9" s="277"/>
      <c r="P9" s="75"/>
      <c r="Q9" s="75"/>
      <c r="R9" s="82"/>
      <c r="S9" s="277"/>
      <c r="T9" s="277"/>
      <c r="U9" s="277"/>
      <c r="V9" s="277"/>
      <c r="W9" s="277"/>
      <c r="X9" s="270"/>
      <c r="Y9" s="272"/>
      <c r="Z9" s="271"/>
    </row>
    <row r="10" spans="2:26" ht="15.95" customHeight="1">
      <c r="B10" s="281"/>
      <c r="C10" s="617"/>
      <c r="D10" s="618"/>
      <c r="E10" s="82"/>
      <c r="F10" s="81"/>
      <c r="G10" s="75"/>
      <c r="H10" s="75"/>
      <c r="I10" s="75"/>
      <c r="J10" s="277"/>
      <c r="K10" s="277"/>
      <c r="L10" s="277"/>
      <c r="M10" s="277"/>
      <c r="N10" s="277"/>
      <c r="O10" s="277"/>
      <c r="P10" s="75"/>
      <c r="Q10" s="75"/>
      <c r="R10" s="82"/>
      <c r="S10" s="277"/>
      <c r="T10" s="277"/>
      <c r="U10" s="277"/>
      <c r="V10" s="277"/>
      <c r="W10" s="277"/>
      <c r="X10" s="270"/>
      <c r="Y10" s="272"/>
      <c r="Z10" s="271"/>
    </row>
    <row r="11" spans="2:26" ht="15.95" customHeight="1">
      <c r="B11" s="281"/>
      <c r="C11" s="617"/>
      <c r="D11" s="618"/>
      <c r="E11" s="82"/>
      <c r="F11" s="81"/>
      <c r="G11" s="75"/>
      <c r="H11" s="75"/>
      <c r="I11" s="75"/>
      <c r="J11" s="277"/>
      <c r="K11" s="277"/>
      <c r="L11" s="277"/>
      <c r="M11" s="277"/>
      <c r="N11" s="277"/>
      <c r="O11" s="277"/>
      <c r="P11" s="75"/>
      <c r="Q11" s="75"/>
      <c r="R11" s="82"/>
      <c r="S11" s="277"/>
      <c r="T11" s="277"/>
      <c r="U11" s="277"/>
      <c r="V11" s="277"/>
      <c r="W11" s="277"/>
      <c r="X11" s="270"/>
      <c r="Y11" s="272"/>
      <c r="Z11" s="271"/>
    </row>
    <row r="12" spans="2:26" ht="15.95" customHeight="1">
      <c r="B12" s="281"/>
      <c r="C12" s="617"/>
      <c r="D12" s="618"/>
      <c r="E12" s="40"/>
      <c r="F12" s="81"/>
      <c r="G12" s="75"/>
      <c r="H12" s="75"/>
      <c r="I12" s="75"/>
      <c r="J12" s="277"/>
      <c r="K12" s="277"/>
      <c r="L12" s="277"/>
      <c r="M12" s="277"/>
      <c r="N12" s="277"/>
      <c r="O12" s="277"/>
      <c r="P12" s="75"/>
      <c r="Q12" s="75"/>
      <c r="R12" s="82"/>
      <c r="S12" s="277"/>
      <c r="T12" s="277"/>
      <c r="U12" s="277"/>
      <c r="V12" s="277"/>
      <c r="W12" s="277"/>
      <c r="X12" s="270"/>
      <c r="Y12" s="272"/>
      <c r="Z12" s="271"/>
    </row>
    <row r="13" spans="2:26" ht="15.95" customHeight="1">
      <c r="B13" s="281"/>
      <c r="C13" s="617"/>
      <c r="D13" s="618"/>
      <c r="E13" s="40"/>
      <c r="F13" s="81"/>
      <c r="G13" s="75"/>
      <c r="H13" s="75"/>
      <c r="I13" s="75"/>
      <c r="J13" s="277"/>
      <c r="K13" s="277"/>
      <c r="L13" s="277"/>
      <c r="M13" s="277"/>
      <c r="N13" s="277"/>
      <c r="O13" s="277"/>
      <c r="P13" s="75"/>
      <c r="Q13" s="75"/>
      <c r="R13" s="82"/>
      <c r="S13" s="277"/>
      <c r="T13" s="277"/>
      <c r="U13" s="277"/>
      <c r="V13" s="277"/>
      <c r="W13" s="277"/>
      <c r="X13" s="270"/>
      <c r="Y13" s="272"/>
      <c r="Z13" s="271"/>
    </row>
    <row r="14" spans="2:26" ht="15.95" customHeight="1">
      <c r="B14" s="281"/>
      <c r="C14" s="617"/>
      <c r="D14" s="618"/>
      <c r="E14" s="40"/>
      <c r="F14" s="81"/>
      <c r="G14" s="75"/>
      <c r="H14" s="75"/>
      <c r="I14" s="75"/>
      <c r="J14" s="277"/>
      <c r="K14" s="277"/>
      <c r="L14" s="277"/>
      <c r="M14" s="277"/>
      <c r="N14" s="277"/>
      <c r="O14" s="277"/>
      <c r="P14" s="75"/>
      <c r="Q14" s="75"/>
      <c r="R14" s="82"/>
      <c r="S14" s="277"/>
      <c r="T14" s="277"/>
      <c r="U14" s="277"/>
      <c r="V14" s="277"/>
      <c r="W14" s="277"/>
      <c r="X14" s="270"/>
      <c r="Y14" s="272"/>
      <c r="Z14" s="271"/>
    </row>
    <row r="15" spans="2:26" ht="15.95" customHeight="1">
      <c r="B15" s="281"/>
      <c r="C15" s="142"/>
      <c r="D15" s="143"/>
      <c r="E15" s="40"/>
      <c r="F15" s="81"/>
      <c r="G15" s="75"/>
      <c r="H15" s="75"/>
      <c r="I15" s="75"/>
      <c r="J15" s="277"/>
      <c r="K15" s="277"/>
      <c r="L15" s="277"/>
      <c r="M15" s="277"/>
      <c r="N15" s="277"/>
      <c r="O15" s="277"/>
      <c r="P15" s="75"/>
      <c r="Q15" s="75"/>
      <c r="R15" s="82"/>
      <c r="S15" s="277"/>
      <c r="T15" s="277"/>
      <c r="U15" s="277"/>
      <c r="V15" s="277"/>
      <c r="W15" s="277"/>
      <c r="X15" s="270"/>
      <c r="Y15" s="272"/>
      <c r="Z15" s="271"/>
    </row>
    <row r="16" spans="2:26" ht="15.95" customHeight="1">
      <c r="B16" s="281"/>
      <c r="C16" s="142"/>
      <c r="D16" s="143"/>
      <c r="E16" s="40"/>
      <c r="F16" s="81"/>
      <c r="G16" s="75"/>
      <c r="H16" s="75"/>
      <c r="I16" s="75"/>
      <c r="J16" s="277"/>
      <c r="K16" s="277"/>
      <c r="L16" s="277"/>
      <c r="M16" s="277"/>
      <c r="N16" s="277"/>
      <c r="O16" s="277"/>
      <c r="P16" s="75"/>
      <c r="Q16" s="75"/>
      <c r="R16" s="82"/>
      <c r="S16" s="277"/>
      <c r="T16" s="277"/>
      <c r="U16" s="277"/>
      <c r="V16" s="277"/>
      <c r="W16" s="277"/>
      <c r="X16" s="270"/>
      <c r="Y16" s="272"/>
      <c r="Z16" s="271"/>
    </row>
    <row r="17" spans="2:26" ht="15.95" customHeight="1">
      <c r="B17" s="281"/>
      <c r="C17" s="617"/>
      <c r="D17" s="618"/>
      <c r="E17" s="40"/>
      <c r="F17" s="81"/>
      <c r="G17" s="75"/>
      <c r="H17" s="75"/>
      <c r="I17" s="75"/>
      <c r="J17" s="277"/>
      <c r="K17" s="277"/>
      <c r="L17" s="277"/>
      <c r="M17" s="277"/>
      <c r="N17" s="277"/>
      <c r="O17" s="277"/>
      <c r="P17" s="75"/>
      <c r="Q17" s="75"/>
      <c r="R17" s="82"/>
      <c r="S17" s="277"/>
      <c r="T17" s="277"/>
      <c r="U17" s="277"/>
      <c r="V17" s="277"/>
      <c r="W17" s="277"/>
      <c r="X17" s="270"/>
      <c r="Y17" s="272"/>
      <c r="Z17" s="271"/>
    </row>
    <row r="18" spans="2:26" ht="15.95" customHeight="1">
      <c r="B18" s="281"/>
      <c r="C18" s="617"/>
      <c r="D18" s="618"/>
      <c r="E18" s="40"/>
      <c r="F18" s="81"/>
      <c r="G18" s="75"/>
      <c r="H18" s="75"/>
      <c r="I18" s="75"/>
      <c r="J18" s="277"/>
      <c r="K18" s="277"/>
      <c r="L18" s="277"/>
      <c r="M18" s="277"/>
      <c r="N18" s="277"/>
      <c r="O18" s="277"/>
      <c r="P18" s="75"/>
      <c r="Q18" s="75"/>
      <c r="R18" s="82"/>
      <c r="S18" s="277"/>
      <c r="T18" s="277"/>
      <c r="U18" s="277"/>
      <c r="V18" s="277"/>
      <c r="W18" s="277"/>
      <c r="X18" s="270"/>
      <c r="Y18" s="272"/>
      <c r="Z18" s="271"/>
    </row>
    <row r="19" spans="2:26" ht="15.95" customHeight="1">
      <c r="B19" s="281"/>
      <c r="C19" s="617"/>
      <c r="D19" s="618"/>
      <c r="E19" s="40"/>
      <c r="F19" s="81"/>
      <c r="G19" s="75"/>
      <c r="H19" s="75"/>
      <c r="I19" s="75"/>
      <c r="J19" s="277"/>
      <c r="K19" s="277"/>
      <c r="L19" s="277"/>
      <c r="M19" s="277"/>
      <c r="N19" s="277"/>
      <c r="O19" s="277"/>
      <c r="P19" s="75"/>
      <c r="Q19" s="75"/>
      <c r="R19" s="82"/>
      <c r="S19" s="277"/>
      <c r="T19" s="277"/>
      <c r="U19" s="277"/>
      <c r="V19" s="277"/>
      <c r="W19" s="277"/>
      <c r="X19" s="270"/>
      <c r="Y19" s="272"/>
      <c r="Z19" s="271"/>
    </row>
    <row r="20" spans="2:26" ht="15.95" customHeight="1">
      <c r="B20" s="281"/>
      <c r="C20" s="617"/>
      <c r="D20" s="618"/>
      <c r="E20" s="40"/>
      <c r="F20" s="81"/>
      <c r="G20" s="75"/>
      <c r="H20" s="75"/>
      <c r="I20" s="75"/>
      <c r="J20" s="277"/>
      <c r="K20" s="277"/>
      <c r="L20" s="277"/>
      <c r="M20" s="277"/>
      <c r="N20" s="277"/>
      <c r="O20" s="277"/>
      <c r="P20" s="75"/>
      <c r="Q20" s="75"/>
      <c r="R20" s="82"/>
      <c r="S20" s="277"/>
      <c r="T20" s="277"/>
      <c r="U20" s="277"/>
      <c r="V20" s="277"/>
      <c r="W20" s="277"/>
      <c r="X20" s="270"/>
      <c r="Y20" s="272"/>
      <c r="Z20" s="271"/>
    </row>
    <row r="21" spans="2:26" ht="15.95" customHeight="1">
      <c r="B21" s="281"/>
      <c r="C21" s="142"/>
      <c r="D21" s="143"/>
      <c r="E21" s="40"/>
      <c r="F21" s="81"/>
      <c r="G21" s="75"/>
      <c r="H21" s="75"/>
      <c r="I21" s="75"/>
      <c r="J21" s="277"/>
      <c r="K21" s="277"/>
      <c r="L21" s="277"/>
      <c r="M21" s="277"/>
      <c r="N21" s="277"/>
      <c r="O21" s="277"/>
      <c r="P21" s="75"/>
      <c r="Q21" s="75"/>
      <c r="R21" s="82"/>
      <c r="S21" s="277"/>
      <c r="T21" s="277"/>
      <c r="U21" s="277"/>
      <c r="V21" s="277"/>
      <c r="W21" s="277"/>
      <c r="X21" s="270"/>
      <c r="Y21" s="272"/>
      <c r="Z21" s="271"/>
    </row>
    <row r="22" spans="2:26" ht="15.95" customHeight="1">
      <c r="B22" s="281"/>
      <c r="C22" s="142"/>
      <c r="D22" s="143"/>
      <c r="E22" s="40"/>
      <c r="F22" s="81"/>
      <c r="G22" s="75"/>
      <c r="H22" s="75"/>
      <c r="I22" s="75"/>
      <c r="J22" s="277"/>
      <c r="K22" s="277"/>
      <c r="L22" s="277"/>
      <c r="M22" s="277"/>
      <c r="N22" s="277"/>
      <c r="O22" s="277"/>
      <c r="P22" s="75"/>
      <c r="Q22" s="75"/>
      <c r="R22" s="82"/>
      <c r="S22" s="277"/>
      <c r="T22" s="277"/>
      <c r="U22" s="277"/>
      <c r="V22" s="277"/>
      <c r="W22" s="277"/>
      <c r="X22" s="270"/>
      <c r="Y22" s="272"/>
      <c r="Z22" s="271"/>
    </row>
    <row r="23" spans="2:26" ht="15.95" customHeight="1">
      <c r="B23" s="281"/>
      <c r="C23" s="142"/>
      <c r="D23" s="143"/>
      <c r="E23" s="40"/>
      <c r="F23" s="81"/>
      <c r="G23" s="75"/>
      <c r="H23" s="75"/>
      <c r="I23" s="75"/>
      <c r="J23" s="277"/>
      <c r="K23" s="277"/>
      <c r="L23" s="277"/>
      <c r="M23" s="277"/>
      <c r="N23" s="277"/>
      <c r="O23" s="277"/>
      <c r="P23" s="75"/>
      <c r="Q23" s="75"/>
      <c r="R23" s="82"/>
      <c r="S23" s="277"/>
      <c r="T23" s="277"/>
      <c r="U23" s="277"/>
      <c r="V23" s="277"/>
      <c r="W23" s="277"/>
      <c r="X23" s="270"/>
      <c r="Y23" s="272"/>
      <c r="Z23" s="271"/>
    </row>
    <row r="24" spans="2:26" ht="15.95" customHeight="1">
      <c r="B24" s="281"/>
      <c r="C24" s="142"/>
      <c r="D24" s="143"/>
      <c r="E24" s="40"/>
      <c r="F24" s="81"/>
      <c r="G24" s="75"/>
      <c r="H24" s="75"/>
      <c r="I24" s="75"/>
      <c r="J24" s="277"/>
      <c r="K24" s="277"/>
      <c r="L24" s="277"/>
      <c r="M24" s="277"/>
      <c r="N24" s="277"/>
      <c r="O24" s="277"/>
      <c r="P24" s="75"/>
      <c r="Q24" s="75"/>
      <c r="R24" s="82"/>
      <c r="S24" s="277"/>
      <c r="T24" s="277"/>
      <c r="U24" s="277"/>
      <c r="V24" s="277"/>
      <c r="W24" s="277"/>
      <c r="X24" s="270"/>
      <c r="Y24" s="272"/>
      <c r="Z24" s="271"/>
    </row>
    <row r="25" spans="2:26" ht="15.95" customHeight="1">
      <c r="B25" s="281"/>
      <c r="C25" s="617"/>
      <c r="D25" s="618"/>
      <c r="E25" s="40"/>
      <c r="F25" s="81"/>
      <c r="G25" s="75"/>
      <c r="H25" s="75"/>
      <c r="I25" s="75"/>
      <c r="J25" s="277"/>
      <c r="K25" s="277"/>
      <c r="L25" s="277"/>
      <c r="M25" s="277"/>
      <c r="N25" s="277"/>
      <c r="O25" s="277"/>
      <c r="P25" s="75"/>
      <c r="Q25" s="75"/>
      <c r="R25" s="82"/>
      <c r="S25" s="277"/>
      <c r="T25" s="277"/>
      <c r="U25" s="277"/>
      <c r="V25" s="277"/>
      <c r="W25" s="277"/>
      <c r="X25" s="270"/>
      <c r="Y25" s="272"/>
      <c r="Z25" s="271"/>
    </row>
    <row r="26" spans="2:26" ht="15.95" customHeight="1">
      <c r="B26" s="281"/>
      <c r="C26" s="617"/>
      <c r="D26" s="618"/>
      <c r="E26" s="40"/>
      <c r="F26" s="81"/>
      <c r="G26" s="75"/>
      <c r="H26" s="75"/>
      <c r="I26" s="75"/>
      <c r="J26" s="277"/>
      <c r="K26" s="277"/>
      <c r="L26" s="277"/>
      <c r="M26" s="277"/>
      <c r="N26" s="277"/>
      <c r="O26" s="277"/>
      <c r="P26" s="75"/>
      <c r="Q26" s="75"/>
      <c r="R26" s="82"/>
      <c r="S26" s="277"/>
      <c r="T26" s="277"/>
      <c r="U26" s="277"/>
      <c r="V26" s="277"/>
      <c r="W26" s="277"/>
      <c r="X26" s="270"/>
      <c r="Y26" s="272"/>
      <c r="Z26" s="271"/>
    </row>
    <row r="27" spans="2:26" ht="15.95" customHeight="1">
      <c r="B27" s="281"/>
      <c r="C27" s="617"/>
      <c r="D27" s="618"/>
      <c r="E27" s="40"/>
      <c r="F27" s="81"/>
      <c r="G27" s="75"/>
      <c r="H27" s="75"/>
      <c r="I27" s="75"/>
      <c r="J27" s="277"/>
      <c r="K27" s="277"/>
      <c r="L27" s="277"/>
      <c r="M27" s="277"/>
      <c r="N27" s="277"/>
      <c r="O27" s="277"/>
      <c r="P27" s="75"/>
      <c r="Q27" s="75"/>
      <c r="R27" s="82"/>
      <c r="S27" s="277"/>
      <c r="T27" s="277"/>
      <c r="U27" s="277"/>
      <c r="V27" s="277"/>
      <c r="W27" s="277"/>
      <c r="X27" s="270"/>
      <c r="Y27" s="272"/>
      <c r="Z27" s="271"/>
    </row>
    <row r="28" spans="2:26" ht="15.95" customHeight="1">
      <c r="B28" s="281"/>
      <c r="C28" s="617"/>
      <c r="D28" s="618"/>
      <c r="E28" s="40"/>
      <c r="F28" s="81"/>
      <c r="G28" s="75"/>
      <c r="H28" s="75"/>
      <c r="I28" s="75"/>
      <c r="J28" s="277"/>
      <c r="K28" s="277"/>
      <c r="L28" s="277"/>
      <c r="M28" s="277"/>
      <c r="N28" s="277"/>
      <c r="O28" s="277"/>
      <c r="P28" s="75"/>
      <c r="Q28" s="75"/>
      <c r="R28" s="82"/>
      <c r="S28" s="277"/>
      <c r="T28" s="277"/>
      <c r="U28" s="277"/>
      <c r="V28" s="277"/>
      <c r="W28" s="277"/>
      <c r="X28" s="270"/>
      <c r="Y28" s="272"/>
      <c r="Z28" s="271"/>
    </row>
    <row r="29" spans="2:26" ht="15.95" customHeight="1">
      <c r="B29" s="281"/>
      <c r="C29" s="617"/>
      <c r="D29" s="618"/>
      <c r="E29" s="40"/>
      <c r="F29" s="81"/>
      <c r="G29" s="75"/>
      <c r="H29" s="75"/>
      <c r="I29" s="75"/>
      <c r="J29" s="277"/>
      <c r="K29" s="277"/>
      <c r="L29" s="277"/>
      <c r="M29" s="277"/>
      <c r="N29" s="277"/>
      <c r="O29" s="277"/>
      <c r="P29" s="75"/>
      <c r="Q29" s="75"/>
      <c r="R29" s="82"/>
      <c r="S29" s="277"/>
      <c r="T29" s="277"/>
      <c r="U29" s="277"/>
      <c r="V29" s="277"/>
      <c r="W29" s="277"/>
      <c r="X29" s="270"/>
      <c r="Y29" s="272"/>
      <c r="Z29" s="271"/>
    </row>
    <row r="30" spans="2:26" ht="15.95" customHeight="1">
      <c r="B30" s="281"/>
      <c r="C30" s="617"/>
      <c r="D30" s="618"/>
      <c r="E30" s="40"/>
      <c r="F30" s="81"/>
      <c r="G30" s="75"/>
      <c r="H30" s="75"/>
      <c r="I30" s="75"/>
      <c r="J30" s="277"/>
      <c r="K30" s="277"/>
      <c r="L30" s="277"/>
      <c r="M30" s="277"/>
      <c r="N30" s="277"/>
      <c r="O30" s="277"/>
      <c r="P30" s="75"/>
      <c r="Q30" s="75"/>
      <c r="R30" s="82"/>
      <c r="S30" s="277"/>
      <c r="T30" s="277"/>
      <c r="U30" s="277"/>
      <c r="V30" s="277"/>
      <c r="W30" s="277"/>
      <c r="X30" s="270"/>
      <c r="Y30" s="272"/>
      <c r="Z30" s="271"/>
    </row>
    <row r="31" spans="2:26" ht="15.95" customHeight="1">
      <c r="B31" s="281"/>
      <c r="C31" s="617"/>
      <c r="D31" s="618"/>
      <c r="E31" s="40"/>
      <c r="F31" s="81"/>
      <c r="G31" s="75"/>
      <c r="H31" s="75"/>
      <c r="I31" s="75"/>
      <c r="J31" s="277"/>
      <c r="K31" s="277"/>
      <c r="L31" s="277"/>
      <c r="M31" s="277"/>
      <c r="N31" s="277"/>
      <c r="O31" s="277"/>
      <c r="P31" s="75"/>
      <c r="Q31" s="75"/>
      <c r="R31" s="82"/>
      <c r="S31" s="277"/>
      <c r="T31" s="277"/>
      <c r="U31" s="277"/>
      <c r="V31" s="277"/>
      <c r="W31" s="277"/>
      <c r="X31" s="270"/>
      <c r="Y31" s="272"/>
      <c r="Z31" s="271"/>
    </row>
    <row r="32" spans="2:26" ht="15.95" customHeight="1">
      <c r="B32" s="281"/>
      <c r="C32" s="142"/>
      <c r="D32" s="143"/>
      <c r="E32" s="40"/>
      <c r="F32" s="81"/>
      <c r="G32" s="75"/>
      <c r="H32" s="75"/>
      <c r="I32" s="75"/>
      <c r="J32" s="277"/>
      <c r="K32" s="277"/>
      <c r="L32" s="277"/>
      <c r="M32" s="277"/>
      <c r="N32" s="277"/>
      <c r="O32" s="277"/>
      <c r="P32" s="75"/>
      <c r="Q32" s="75"/>
      <c r="R32" s="82"/>
      <c r="S32" s="277"/>
      <c r="T32" s="277"/>
      <c r="U32" s="277"/>
      <c r="V32" s="277"/>
      <c r="W32" s="277"/>
      <c r="X32" s="270"/>
      <c r="Y32" s="272"/>
      <c r="Z32" s="271"/>
    </row>
    <row r="33" spans="2:26" ht="15.95" customHeight="1">
      <c r="B33" s="281"/>
      <c r="C33" s="142"/>
      <c r="D33" s="143"/>
      <c r="E33" s="40"/>
      <c r="F33" s="81"/>
      <c r="G33" s="75"/>
      <c r="H33" s="75"/>
      <c r="I33" s="75"/>
      <c r="J33" s="277"/>
      <c r="K33" s="277"/>
      <c r="L33" s="277"/>
      <c r="M33" s="277"/>
      <c r="N33" s="277"/>
      <c r="O33" s="277"/>
      <c r="P33" s="75"/>
      <c r="Q33" s="75"/>
      <c r="R33" s="82"/>
      <c r="S33" s="277"/>
      <c r="T33" s="277"/>
      <c r="U33" s="277"/>
      <c r="V33" s="277"/>
      <c r="W33" s="277"/>
      <c r="X33" s="270"/>
      <c r="Y33" s="272"/>
      <c r="Z33" s="271"/>
    </row>
    <row r="34" spans="2:26" ht="15.95" customHeight="1">
      <c r="B34" s="281"/>
      <c r="C34" s="617"/>
      <c r="D34" s="618"/>
      <c r="E34" s="40"/>
      <c r="F34" s="81"/>
      <c r="G34" s="75"/>
      <c r="H34" s="75"/>
      <c r="I34" s="75"/>
      <c r="J34" s="277"/>
      <c r="K34" s="277"/>
      <c r="L34" s="277"/>
      <c r="M34" s="277"/>
      <c r="N34" s="277"/>
      <c r="O34" s="277"/>
      <c r="P34" s="75"/>
      <c r="Q34" s="75"/>
      <c r="R34" s="82"/>
      <c r="S34" s="277"/>
      <c r="T34" s="277"/>
      <c r="U34" s="277"/>
      <c r="V34" s="277"/>
      <c r="W34" s="277"/>
      <c r="X34" s="270"/>
      <c r="Y34" s="272"/>
      <c r="Z34" s="271"/>
    </row>
    <row r="35" spans="2:26" ht="15.95" customHeight="1">
      <c r="B35" s="281"/>
      <c r="C35" s="617"/>
      <c r="D35" s="618"/>
      <c r="E35" s="40"/>
      <c r="F35" s="81"/>
      <c r="G35" s="75"/>
      <c r="H35" s="75"/>
      <c r="I35" s="75"/>
      <c r="J35" s="277"/>
      <c r="K35" s="277"/>
      <c r="L35" s="277"/>
      <c r="M35" s="277"/>
      <c r="N35" s="277"/>
      <c r="O35" s="277"/>
      <c r="P35" s="75"/>
      <c r="Q35" s="75"/>
      <c r="R35" s="82"/>
      <c r="S35" s="277"/>
      <c r="T35" s="277"/>
      <c r="U35" s="277"/>
      <c r="V35" s="277"/>
      <c r="W35" s="277"/>
      <c r="X35" s="270"/>
      <c r="Y35" s="272"/>
      <c r="Z35" s="271"/>
    </row>
    <row r="36" spans="2:26" ht="15.95" customHeight="1">
      <c r="B36" s="281"/>
      <c r="C36" s="617"/>
      <c r="D36" s="618"/>
      <c r="E36" s="40"/>
      <c r="F36" s="81"/>
      <c r="G36" s="75"/>
      <c r="H36" s="75"/>
      <c r="I36" s="75"/>
      <c r="J36" s="277"/>
      <c r="K36" s="277"/>
      <c r="L36" s="277"/>
      <c r="M36" s="277"/>
      <c r="N36" s="277"/>
      <c r="O36" s="277"/>
      <c r="P36" s="75"/>
      <c r="Q36" s="75"/>
      <c r="R36" s="82"/>
      <c r="S36" s="277"/>
      <c r="T36" s="277"/>
      <c r="U36" s="277"/>
      <c r="V36" s="277"/>
      <c r="W36" s="277"/>
      <c r="X36" s="270"/>
      <c r="Y36" s="272"/>
      <c r="Z36" s="271"/>
    </row>
    <row r="37" spans="2:26" ht="15.95" customHeight="1">
      <c r="B37" s="281"/>
      <c r="C37" s="617"/>
      <c r="D37" s="618"/>
      <c r="E37" s="40"/>
      <c r="F37" s="81"/>
      <c r="G37" s="75"/>
      <c r="H37" s="75"/>
      <c r="I37" s="75"/>
      <c r="J37" s="277"/>
      <c r="K37" s="277"/>
      <c r="L37" s="277"/>
      <c r="M37" s="277"/>
      <c r="N37" s="277"/>
      <c r="O37" s="277"/>
      <c r="P37" s="75"/>
      <c r="Q37" s="75"/>
      <c r="R37" s="82"/>
      <c r="S37" s="277"/>
      <c r="T37" s="277"/>
      <c r="U37" s="277"/>
      <c r="V37" s="277"/>
      <c r="W37" s="277"/>
      <c r="X37" s="270"/>
      <c r="Y37" s="272"/>
      <c r="Z37" s="271"/>
    </row>
    <row r="38" spans="2:26" ht="15.95" customHeight="1">
      <c r="B38" s="282"/>
      <c r="C38" s="617"/>
      <c r="D38" s="618"/>
      <c r="E38" s="40"/>
      <c r="F38" s="81"/>
      <c r="G38" s="75"/>
      <c r="H38" s="75"/>
      <c r="I38" s="75"/>
      <c r="J38" s="277"/>
      <c r="K38" s="277"/>
      <c r="L38" s="277"/>
      <c r="M38" s="277"/>
      <c r="N38" s="277"/>
      <c r="O38" s="277"/>
      <c r="P38" s="75"/>
      <c r="Q38" s="75"/>
      <c r="R38" s="82"/>
      <c r="S38" s="277"/>
      <c r="T38" s="277"/>
      <c r="U38" s="277"/>
      <c r="V38" s="277"/>
      <c r="W38" s="277"/>
      <c r="X38" s="270"/>
      <c r="Y38" s="272"/>
      <c r="Z38" s="271"/>
    </row>
    <row r="39" spans="2:26" ht="15.95" customHeight="1">
      <c r="B39" s="79"/>
      <c r="C39" s="1" t="s">
        <v>285</v>
      </c>
      <c r="D39" s="25"/>
      <c r="F39" s="25"/>
      <c r="G39" s="76"/>
      <c r="H39" s="76"/>
      <c r="I39" s="76"/>
      <c r="J39" s="76"/>
      <c r="K39" s="76"/>
      <c r="L39" s="76"/>
      <c r="M39" s="76"/>
      <c r="N39" s="76"/>
      <c r="O39" s="76"/>
      <c r="P39" s="76"/>
      <c r="Q39" s="76"/>
      <c r="R39" s="25"/>
      <c r="S39" s="76"/>
      <c r="T39" s="76"/>
      <c r="U39" s="76"/>
      <c r="V39" s="76"/>
      <c r="W39" s="76"/>
      <c r="X39" s="25"/>
      <c r="Y39" s="25"/>
      <c r="Z39" s="25"/>
    </row>
    <row r="40" spans="2:26" ht="15.95" customHeight="1">
      <c r="B40" s="79"/>
      <c r="C40" s="88" t="s">
        <v>286</v>
      </c>
      <c r="D40" s="25"/>
      <c r="F40" s="25"/>
      <c r="G40" s="76"/>
      <c r="H40" s="76"/>
      <c r="I40" s="76"/>
      <c r="J40" s="76"/>
      <c r="K40" s="76"/>
      <c r="L40" s="76"/>
      <c r="M40" s="76"/>
      <c r="N40" s="76"/>
      <c r="O40" s="76"/>
      <c r="P40" s="76"/>
      <c r="Q40" s="76"/>
      <c r="R40" s="25"/>
      <c r="S40" s="76"/>
      <c r="T40" s="76"/>
      <c r="U40" s="76"/>
      <c r="V40" s="76"/>
      <c r="W40" s="76"/>
      <c r="X40" s="25"/>
      <c r="Y40" s="25"/>
      <c r="Z40" s="25"/>
    </row>
    <row r="41" spans="2:26" ht="15.95" customHeight="1">
      <c r="C41" s="3" t="s">
        <v>252</v>
      </c>
    </row>
    <row r="42" spans="2:26" ht="15.95" customHeight="1">
      <c r="C42" s="3" t="s">
        <v>253</v>
      </c>
    </row>
    <row r="43" spans="2:26" ht="15.95" customHeight="1">
      <c r="C43" s="186" t="s">
        <v>543</v>
      </c>
    </row>
  </sheetData>
  <mergeCells count="178">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N12:O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count="3">
    <dataValidation type="list" allowBlank="1" showInputMessage="1" showErrorMessage="1" sqref="E39:E40" xr:uid="{00000000-0002-0000-0B00-000000000000}">
      <formula1>個数</formula1>
    </dataValidation>
    <dataValidation type="list" showInputMessage="1" showErrorMessage="1" sqref="G39:H40" xr:uid="{00000000-0002-0000-0B00-000001000000}">
      <formula1>部位本体</formula1>
    </dataValidation>
    <dataValidation type="list" allowBlank="1" showInputMessage="1" showErrorMessage="1" sqref="H8:H38" xr:uid="{00000000-0002-0000-0B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B00-000003000000}">
          <x14:formula1>
            <xm:f>'(参考)リスト'!$D$51:$D$53</xm:f>
          </x14:formula1>
          <xm:sqref>I8:I38</xm:sqref>
        </x14:dataValidation>
        <x14:dataValidation type="list" allowBlank="1" showInputMessage="1" showErrorMessage="1" xr:uid="{00000000-0002-0000-0B00-000004000000}">
          <x14:formula1>
            <xm:f>'(参考)リスト'!$F$51:$F$52</xm:f>
          </x14:formula1>
          <xm:sqref>P8:Q38</xm:sqref>
        </x14:dataValidation>
        <x14:dataValidation type="list" showInputMessage="1" showErrorMessage="1" xr:uid="{00000000-0002-0000-0B00-000005000000}">
          <x14:formula1>
            <xm:f>'(参考)リスト'!$B$51:$B$54</xm:f>
          </x14:formula1>
          <xm:sqref>G8:G38</xm:sqref>
        </x14:dataValidation>
        <x14:dataValidation type="list" allowBlank="1" showInputMessage="1" showErrorMessage="1" xr:uid="{00000000-0002-0000-0B00-000006000000}">
          <x14:formula1>
            <xm:f>'(参考)リスト'!$G$51:$G$53</xm:f>
          </x14:formula1>
          <xm:sqref>R8:R38</xm:sqref>
        </x14:dataValidation>
        <x14:dataValidation type="list" allowBlank="1" showInputMessage="1" showErrorMessage="1" xr:uid="{00000000-0002-0000-0B00-000007000000}">
          <x14:formula1>
            <xm:f>'(参考)リスト'!$E$51:$E$56</xm:f>
          </x14:formula1>
          <xm:sqref>J8:M38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activeCell="Z18" sqref="Z18"/>
      <selection pane="topRight" activeCell="Z18" sqref="Z18"/>
      <selection pane="bottomLeft" activeCell="Z18" sqref="Z18"/>
      <selection pane="bottomRight" activeCell="Y18" sqref="Y18:Z18"/>
    </sheetView>
  </sheetViews>
  <sheetFormatPr defaultColWidth="5.625" defaultRowHeight="15.95" customHeight="1"/>
  <cols>
    <col min="1" max="1" width="2.75" style="1" customWidth="1"/>
    <col min="2" max="2" width="4.125" style="1" customWidth="1"/>
    <col min="3" max="29" width="5.625" style="1" customWidth="1"/>
    <col min="30" max="16384" width="5.625" style="1"/>
  </cols>
  <sheetData>
    <row r="1" spans="2:28" ht="9.75" customHeight="1"/>
    <row r="2" spans="2:28" ht="24.75" customHeight="1">
      <c r="B2" s="599" t="s">
        <v>327</v>
      </c>
      <c r="C2" s="599"/>
      <c r="D2" s="599"/>
      <c r="E2" s="476"/>
      <c r="F2" s="476"/>
      <c r="G2" s="476"/>
      <c r="H2" s="599"/>
      <c r="I2" s="599"/>
      <c r="J2" s="599"/>
      <c r="K2" s="599"/>
      <c r="L2" s="599"/>
      <c r="M2" s="599"/>
      <c r="N2" s="599"/>
      <c r="O2" s="599"/>
      <c r="P2" s="599"/>
      <c r="Q2" s="599"/>
      <c r="R2" s="599"/>
      <c r="S2" s="599"/>
      <c r="T2" s="599"/>
      <c r="U2" s="599"/>
      <c r="V2" s="599"/>
      <c r="W2" s="599"/>
      <c r="X2" s="599"/>
      <c r="Y2" s="599"/>
      <c r="Z2" s="599"/>
    </row>
    <row r="3" spans="2:28" ht="20.100000000000001" customHeight="1">
      <c r="B3" s="637" t="s">
        <v>27</v>
      </c>
      <c r="C3" s="637"/>
      <c r="D3" s="287"/>
      <c r="E3" s="477" t="str">
        <f>'様式A-1'!D3</f>
        <v>ナカヤマトンネル</v>
      </c>
      <c r="F3" s="478"/>
      <c r="G3" s="479"/>
      <c r="H3" s="294" t="s">
        <v>28</v>
      </c>
      <c r="I3" s="480"/>
      <c r="J3" s="481" t="str">
        <f>'様式A-1'!J3</f>
        <v>一般国道490号　小郡萩道路</v>
      </c>
      <c r="K3" s="481"/>
      <c r="L3" s="481"/>
      <c r="M3" s="267" t="s">
        <v>260</v>
      </c>
      <c r="N3" s="268"/>
      <c r="O3" s="268"/>
      <c r="P3" s="268"/>
      <c r="Q3" s="269"/>
      <c r="R3" s="638" t="str">
        <f>'様式B(トンネル様式1P001)'!K5</f>
        <v>基礎地盤コンサルタンツ株式会社</v>
      </c>
      <c r="S3" s="638"/>
      <c r="T3" s="638"/>
      <c r="U3" s="487" t="s">
        <v>222</v>
      </c>
      <c r="V3" s="488"/>
      <c r="W3" s="489"/>
      <c r="X3" s="355">
        <v>45160</v>
      </c>
      <c r="Y3" s="356"/>
      <c r="Z3" s="357"/>
    </row>
    <row r="4" spans="2:28" ht="20.100000000000001" customHeight="1">
      <c r="B4" s="600" t="s">
        <v>0</v>
      </c>
      <c r="C4" s="600"/>
      <c r="D4" s="289"/>
      <c r="E4" s="499" t="str">
        <f>'様式A-1'!D4</f>
        <v>中山トンネル</v>
      </c>
      <c r="F4" s="500"/>
      <c r="G4" s="501"/>
      <c r="H4" s="604" t="s">
        <v>1</v>
      </c>
      <c r="I4" s="502"/>
      <c r="J4" s="481" t="str">
        <f>'様式A-1'!R3</f>
        <v>山口県宇部土木建築事務所
美祢支所</v>
      </c>
      <c r="K4" s="481"/>
      <c r="L4" s="481"/>
      <c r="M4" s="267" t="s">
        <v>261</v>
      </c>
      <c r="N4" s="268"/>
      <c r="O4" s="268"/>
      <c r="P4" s="268"/>
      <c r="Q4" s="269"/>
      <c r="R4" s="639" t="str">
        <f>'様式B(トンネル様式1P001)'!K6</f>
        <v>安田　啓吾</v>
      </c>
      <c r="S4" s="639"/>
      <c r="T4" s="639"/>
      <c r="U4" s="588"/>
      <c r="V4" s="589"/>
      <c r="W4" s="590"/>
      <c r="X4" s="562"/>
      <c r="Y4" s="644"/>
      <c r="Z4" s="624"/>
    </row>
    <row r="5" spans="2:28" ht="28.5" customHeight="1">
      <c r="B5" s="338" t="s">
        <v>284</v>
      </c>
      <c r="C5" s="587" t="s">
        <v>224</v>
      </c>
      <c r="D5" s="587"/>
      <c r="E5" s="642" t="s">
        <v>206</v>
      </c>
      <c r="F5" s="607" t="s">
        <v>284</v>
      </c>
      <c r="G5" s="610"/>
      <c r="H5" s="603"/>
      <c r="I5" s="603"/>
      <c r="J5" s="603"/>
      <c r="K5" s="603"/>
      <c r="L5" s="603"/>
      <c r="M5" s="603"/>
      <c r="N5" s="603"/>
      <c r="O5" s="603"/>
      <c r="P5" s="603"/>
      <c r="Q5" s="603"/>
      <c r="R5" s="603"/>
      <c r="S5" s="645"/>
      <c r="T5" s="645"/>
      <c r="U5" s="645"/>
      <c r="V5" s="645"/>
      <c r="W5" s="645"/>
      <c r="X5" s="645"/>
      <c r="Y5" s="645"/>
      <c r="Z5" s="646"/>
      <c r="AA5" s="41"/>
      <c r="AB5" s="5"/>
    </row>
    <row r="6" spans="2:28" ht="24.75" customHeight="1">
      <c r="B6" s="338"/>
      <c r="C6" s="502"/>
      <c r="D6" s="502"/>
      <c r="E6" s="643"/>
      <c r="F6" s="480" t="s">
        <v>295</v>
      </c>
      <c r="G6" s="480"/>
      <c r="H6" s="647" t="s">
        <v>282</v>
      </c>
      <c r="I6" s="645"/>
      <c r="J6" s="645"/>
      <c r="K6" s="645"/>
      <c r="L6" s="645"/>
      <c r="M6" s="645"/>
      <c r="N6" s="646"/>
      <c r="O6" s="647" t="s">
        <v>281</v>
      </c>
      <c r="P6" s="648"/>
      <c r="Q6" s="648"/>
      <c r="R6" s="648"/>
      <c r="S6" s="648"/>
      <c r="T6" s="648"/>
      <c r="U6" s="648"/>
      <c r="V6" s="649"/>
      <c r="W6" s="647" t="s">
        <v>223</v>
      </c>
      <c r="X6" s="604"/>
      <c r="Y6" s="640" t="s">
        <v>264</v>
      </c>
      <c r="Z6" s="641"/>
      <c r="AA6" s="5"/>
      <c r="AB6" s="5"/>
    </row>
    <row r="7" spans="2:28" ht="27.75" customHeight="1">
      <c r="B7" s="281"/>
      <c r="C7" s="617"/>
      <c r="D7" s="618"/>
      <c r="E7" s="81"/>
      <c r="F7" s="636"/>
      <c r="G7" s="636"/>
      <c r="H7" s="634"/>
      <c r="I7" s="635"/>
      <c r="J7" s="635"/>
      <c r="K7" s="635"/>
      <c r="L7" s="632"/>
      <c r="M7" s="632"/>
      <c r="N7" s="633"/>
      <c r="O7" s="650"/>
      <c r="P7" s="632"/>
      <c r="Q7" s="632"/>
      <c r="R7" s="632"/>
      <c r="S7" s="632"/>
      <c r="T7" s="632"/>
      <c r="U7" s="632"/>
      <c r="V7" s="633"/>
      <c r="W7" s="631"/>
      <c r="X7" s="631"/>
      <c r="Y7" s="631"/>
      <c r="Z7" s="631"/>
    </row>
    <row r="8" spans="2:28" ht="27.75" customHeight="1">
      <c r="B8" s="281"/>
      <c r="C8" s="617"/>
      <c r="D8" s="618"/>
      <c r="E8" s="81"/>
      <c r="F8" s="636"/>
      <c r="G8" s="636"/>
      <c r="H8" s="634"/>
      <c r="I8" s="635"/>
      <c r="J8" s="635"/>
      <c r="K8" s="635"/>
      <c r="L8" s="632"/>
      <c r="M8" s="632"/>
      <c r="N8" s="633"/>
      <c r="O8" s="650"/>
      <c r="P8" s="632"/>
      <c r="Q8" s="632"/>
      <c r="R8" s="632"/>
      <c r="S8" s="632"/>
      <c r="T8" s="632"/>
      <c r="U8" s="632"/>
      <c r="V8" s="633"/>
      <c r="W8" s="631"/>
      <c r="X8" s="631"/>
      <c r="Y8" s="631"/>
      <c r="Z8" s="631"/>
    </row>
    <row r="9" spans="2:28" ht="27.75" customHeight="1">
      <c r="B9" s="281"/>
      <c r="C9" s="617"/>
      <c r="D9" s="618"/>
      <c r="E9" s="81"/>
      <c r="F9" s="636"/>
      <c r="G9" s="636"/>
      <c r="H9" s="634"/>
      <c r="I9" s="635"/>
      <c r="J9" s="635"/>
      <c r="K9" s="635"/>
      <c r="L9" s="632"/>
      <c r="M9" s="632"/>
      <c r="N9" s="633"/>
      <c r="O9" s="650"/>
      <c r="P9" s="632"/>
      <c r="Q9" s="632"/>
      <c r="R9" s="632"/>
      <c r="S9" s="632"/>
      <c r="T9" s="632"/>
      <c r="U9" s="632"/>
      <c r="V9" s="633"/>
      <c r="W9" s="631"/>
      <c r="X9" s="631"/>
      <c r="Y9" s="631"/>
      <c r="Z9" s="631"/>
    </row>
    <row r="10" spans="2:28" ht="27.75" customHeight="1">
      <c r="B10" s="281"/>
      <c r="C10" s="617"/>
      <c r="D10" s="618"/>
      <c r="E10" s="81"/>
      <c r="F10" s="636"/>
      <c r="G10" s="636"/>
      <c r="H10" s="634"/>
      <c r="I10" s="635"/>
      <c r="J10" s="635"/>
      <c r="K10" s="635"/>
      <c r="L10" s="632"/>
      <c r="M10" s="632"/>
      <c r="N10" s="633"/>
      <c r="O10" s="650"/>
      <c r="P10" s="632"/>
      <c r="Q10" s="632"/>
      <c r="R10" s="632"/>
      <c r="S10" s="632"/>
      <c r="T10" s="632"/>
      <c r="U10" s="632"/>
      <c r="V10" s="633"/>
      <c r="W10" s="631"/>
      <c r="X10" s="631"/>
      <c r="Y10" s="631"/>
      <c r="Z10" s="631"/>
    </row>
    <row r="11" spans="2:28" ht="27.75" customHeight="1">
      <c r="B11" s="281"/>
      <c r="C11" s="628"/>
      <c r="D11" s="629"/>
      <c r="E11" s="40"/>
      <c r="F11" s="630"/>
      <c r="G11" s="630"/>
      <c r="H11" s="634"/>
      <c r="I11" s="635"/>
      <c r="J11" s="635"/>
      <c r="K11" s="635"/>
      <c r="L11" s="632"/>
      <c r="M11" s="632"/>
      <c r="N11" s="633"/>
      <c r="O11" s="628"/>
      <c r="P11" s="632"/>
      <c r="Q11" s="632"/>
      <c r="R11" s="632"/>
      <c r="S11" s="632"/>
      <c r="T11" s="632"/>
      <c r="U11" s="632"/>
      <c r="V11" s="633"/>
      <c r="W11" s="631"/>
      <c r="X11" s="631"/>
      <c r="Y11" s="631"/>
      <c r="Z11" s="631"/>
    </row>
    <row r="12" spans="2:28" ht="27.75" customHeight="1">
      <c r="B12" s="281"/>
      <c r="C12" s="628"/>
      <c r="D12" s="629"/>
      <c r="E12" s="40"/>
      <c r="F12" s="630"/>
      <c r="G12" s="630"/>
      <c r="H12" s="634"/>
      <c r="I12" s="635"/>
      <c r="J12" s="635"/>
      <c r="K12" s="635"/>
      <c r="L12" s="632"/>
      <c r="M12" s="632"/>
      <c r="N12" s="633"/>
      <c r="O12" s="628"/>
      <c r="P12" s="632"/>
      <c r="Q12" s="632"/>
      <c r="R12" s="632"/>
      <c r="S12" s="632"/>
      <c r="T12" s="632"/>
      <c r="U12" s="632"/>
      <c r="V12" s="633"/>
      <c r="W12" s="631"/>
      <c r="X12" s="631"/>
      <c r="Y12" s="631"/>
      <c r="Z12" s="631"/>
    </row>
    <row r="13" spans="2:28" ht="27.75" customHeight="1">
      <c r="B13" s="281"/>
      <c r="C13" s="628"/>
      <c r="D13" s="629"/>
      <c r="E13" s="40"/>
      <c r="F13" s="630"/>
      <c r="G13" s="630"/>
      <c r="H13" s="634"/>
      <c r="I13" s="635"/>
      <c r="J13" s="635"/>
      <c r="K13" s="635"/>
      <c r="L13" s="632"/>
      <c r="M13" s="632"/>
      <c r="N13" s="633"/>
      <c r="O13" s="628"/>
      <c r="P13" s="632"/>
      <c r="Q13" s="632"/>
      <c r="R13" s="632"/>
      <c r="S13" s="632"/>
      <c r="T13" s="632"/>
      <c r="U13" s="632"/>
      <c r="V13" s="633"/>
      <c r="W13" s="631"/>
      <c r="X13" s="631"/>
      <c r="Y13" s="631"/>
      <c r="Z13" s="631"/>
    </row>
    <row r="14" spans="2:28" ht="27.75" customHeight="1">
      <c r="B14" s="281"/>
      <c r="C14" s="628"/>
      <c r="D14" s="629"/>
      <c r="E14" s="40"/>
      <c r="F14" s="636"/>
      <c r="G14" s="636"/>
      <c r="H14" s="634"/>
      <c r="I14" s="635"/>
      <c r="J14" s="635"/>
      <c r="K14" s="635"/>
      <c r="L14" s="632"/>
      <c r="M14" s="632"/>
      <c r="N14" s="633"/>
      <c r="O14" s="628"/>
      <c r="P14" s="632"/>
      <c r="Q14" s="632"/>
      <c r="R14" s="632"/>
      <c r="S14" s="632"/>
      <c r="T14" s="632"/>
      <c r="U14" s="632"/>
      <c r="V14" s="633"/>
      <c r="W14" s="631"/>
      <c r="X14" s="631"/>
      <c r="Y14" s="631"/>
      <c r="Z14" s="631"/>
    </row>
    <row r="15" spans="2:28" ht="27.75" customHeight="1">
      <c r="B15" s="281"/>
      <c r="C15" s="628"/>
      <c r="D15" s="629"/>
      <c r="E15" s="40"/>
      <c r="F15" s="630"/>
      <c r="G15" s="630"/>
      <c r="H15" s="634"/>
      <c r="I15" s="635"/>
      <c r="J15" s="635"/>
      <c r="K15" s="635"/>
      <c r="L15" s="632"/>
      <c r="M15" s="632"/>
      <c r="N15" s="633"/>
      <c r="O15" s="628"/>
      <c r="P15" s="632"/>
      <c r="Q15" s="632"/>
      <c r="R15" s="632"/>
      <c r="S15" s="632"/>
      <c r="T15" s="632"/>
      <c r="U15" s="632"/>
      <c r="V15" s="633"/>
      <c r="W15" s="631"/>
      <c r="X15" s="631"/>
      <c r="Y15" s="631"/>
      <c r="Z15" s="631"/>
    </row>
    <row r="16" spans="2:28" ht="27.75" customHeight="1">
      <c r="B16" s="281"/>
      <c r="C16" s="628"/>
      <c r="D16" s="629"/>
      <c r="E16" s="40"/>
      <c r="F16" s="630"/>
      <c r="G16" s="630"/>
      <c r="H16" s="634"/>
      <c r="I16" s="635"/>
      <c r="J16" s="635"/>
      <c r="K16" s="635"/>
      <c r="L16" s="632"/>
      <c r="M16" s="632"/>
      <c r="N16" s="633"/>
      <c r="O16" s="628"/>
      <c r="P16" s="632"/>
      <c r="Q16" s="632"/>
      <c r="R16" s="632"/>
      <c r="S16" s="632"/>
      <c r="T16" s="632"/>
      <c r="U16" s="632"/>
      <c r="V16" s="633"/>
      <c r="W16" s="631"/>
      <c r="X16" s="631"/>
      <c r="Y16" s="631"/>
      <c r="Z16" s="631"/>
    </row>
    <row r="17" spans="2:26" ht="27.75" customHeight="1">
      <c r="B17" s="281"/>
      <c r="C17" s="628"/>
      <c r="D17" s="629"/>
      <c r="E17" s="40"/>
      <c r="F17" s="630"/>
      <c r="G17" s="630"/>
      <c r="H17" s="634"/>
      <c r="I17" s="635"/>
      <c r="J17" s="635"/>
      <c r="K17" s="635"/>
      <c r="L17" s="632"/>
      <c r="M17" s="632"/>
      <c r="N17" s="633"/>
      <c r="O17" s="628"/>
      <c r="P17" s="632"/>
      <c r="Q17" s="632"/>
      <c r="R17" s="632"/>
      <c r="S17" s="632"/>
      <c r="T17" s="632"/>
      <c r="U17" s="632"/>
      <c r="V17" s="633"/>
      <c r="W17" s="631"/>
      <c r="X17" s="631"/>
      <c r="Y17" s="631"/>
      <c r="Z17" s="631"/>
    </row>
    <row r="18" spans="2:26" ht="27.75" customHeight="1">
      <c r="B18" s="281"/>
      <c r="C18" s="628"/>
      <c r="D18" s="629"/>
      <c r="E18" s="40"/>
      <c r="F18" s="630"/>
      <c r="G18" s="630"/>
      <c r="H18" s="634"/>
      <c r="I18" s="635"/>
      <c r="J18" s="635"/>
      <c r="K18" s="635"/>
      <c r="L18" s="632"/>
      <c r="M18" s="632"/>
      <c r="N18" s="633"/>
      <c r="O18" s="628"/>
      <c r="P18" s="632"/>
      <c r="Q18" s="632"/>
      <c r="R18" s="632"/>
      <c r="S18" s="632"/>
      <c r="T18" s="632"/>
      <c r="U18" s="632"/>
      <c r="V18" s="633"/>
      <c r="W18" s="631"/>
      <c r="X18" s="631"/>
      <c r="Y18" s="631"/>
      <c r="Z18" s="631"/>
    </row>
    <row r="19" spans="2:26" ht="27.75" customHeight="1">
      <c r="B19" s="281"/>
      <c r="C19" s="628"/>
      <c r="D19" s="629"/>
      <c r="E19" s="40"/>
      <c r="F19" s="630"/>
      <c r="G19" s="630"/>
      <c r="H19" s="634"/>
      <c r="I19" s="635"/>
      <c r="J19" s="635"/>
      <c r="K19" s="635"/>
      <c r="L19" s="632"/>
      <c r="M19" s="632"/>
      <c r="N19" s="633"/>
      <c r="O19" s="628"/>
      <c r="P19" s="632"/>
      <c r="Q19" s="632"/>
      <c r="R19" s="632"/>
      <c r="S19" s="632"/>
      <c r="T19" s="632"/>
      <c r="U19" s="632"/>
      <c r="V19" s="633"/>
      <c r="W19" s="631"/>
      <c r="X19" s="631"/>
      <c r="Y19" s="631"/>
      <c r="Z19" s="631"/>
    </row>
    <row r="20" spans="2:26" ht="27.75" customHeight="1">
      <c r="B20" s="281"/>
      <c r="C20" s="628"/>
      <c r="D20" s="629"/>
      <c r="E20" s="40"/>
      <c r="F20" s="630"/>
      <c r="G20" s="630"/>
      <c r="H20" s="634"/>
      <c r="I20" s="635"/>
      <c r="J20" s="635"/>
      <c r="K20" s="635"/>
      <c r="L20" s="632"/>
      <c r="M20" s="632"/>
      <c r="N20" s="633"/>
      <c r="O20" s="628"/>
      <c r="P20" s="632"/>
      <c r="Q20" s="632"/>
      <c r="R20" s="632"/>
      <c r="S20" s="632"/>
      <c r="T20" s="632"/>
      <c r="U20" s="632"/>
      <c r="V20" s="633"/>
      <c r="W20" s="631"/>
      <c r="X20" s="631"/>
      <c r="Y20" s="631"/>
      <c r="Z20" s="631"/>
    </row>
    <row r="21" spans="2:26" ht="27.75" customHeight="1">
      <c r="B21" s="282"/>
      <c r="C21" s="628"/>
      <c r="D21" s="629"/>
      <c r="E21" s="40"/>
      <c r="F21" s="630"/>
      <c r="G21" s="630"/>
      <c r="H21" s="634"/>
      <c r="I21" s="635"/>
      <c r="J21" s="635"/>
      <c r="K21" s="635"/>
      <c r="L21" s="632"/>
      <c r="M21" s="632"/>
      <c r="N21" s="633"/>
      <c r="O21" s="628"/>
      <c r="P21" s="632"/>
      <c r="Q21" s="632"/>
      <c r="R21" s="632"/>
      <c r="S21" s="632"/>
      <c r="T21" s="632"/>
      <c r="U21" s="632"/>
      <c r="V21" s="633"/>
      <c r="W21" s="631"/>
      <c r="X21" s="631"/>
      <c r="Y21" s="631"/>
      <c r="Z21" s="631"/>
    </row>
    <row r="22" spans="2:26" ht="15.95" customHeight="1">
      <c r="B22" s="1" t="s">
        <v>283</v>
      </c>
    </row>
    <row r="23" spans="2:26" ht="15.95" customHeight="1">
      <c r="B23" s="186" t="s">
        <v>543</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'(参考)リスト'!$F$16:$F$21</xm:f>
          </x14:formula1>
          <xm:sqref>W7:X21</xm:sqref>
        </x14:dataValidation>
        <x14:dataValidation type="list" allowBlank="1" showInputMessage="1" showErrorMessage="1" xr:uid="{00000000-0002-0000-0C00-000001000000}">
          <x14:formula1>
            <xm:f>'(参考)リスト'!$G$16:$G$20</xm:f>
          </x14:formula1>
          <xm:sqref>Y7:Z21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pageSetUpPr fitToPage="1"/>
  </sheetPr>
  <dimension ref="B1:AB45"/>
  <sheetViews>
    <sheetView showGridLines="0" showZeros="0" tabSelected="1" view="pageBreakPreview" topLeftCell="A11" zoomScaleNormal="100" zoomScaleSheetLayoutView="100" workbookViewId="0">
      <selection activeCell="D38" sqref="D38:L38"/>
    </sheetView>
  </sheetViews>
  <sheetFormatPr defaultColWidth="9" defaultRowHeight="12"/>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row r="2" spans="2:25" s="4" customFormat="1" ht="22.5" customHeight="1">
      <c r="B2" s="713" t="s">
        <v>565</v>
      </c>
      <c r="C2" s="713"/>
      <c r="D2" s="713"/>
      <c r="E2" s="713"/>
      <c r="F2" s="713"/>
      <c r="G2" s="713"/>
      <c r="H2" s="713"/>
      <c r="I2" s="713"/>
      <c r="J2" s="713"/>
      <c r="K2" s="713"/>
      <c r="L2" s="713"/>
      <c r="M2" s="713"/>
      <c r="N2" s="713"/>
      <c r="O2" s="713"/>
      <c r="P2" s="713"/>
      <c r="Q2" s="713"/>
      <c r="R2" s="713"/>
      <c r="S2" s="713"/>
      <c r="T2" s="713"/>
      <c r="U2" s="713"/>
      <c r="V2" s="713"/>
      <c r="W2" s="713"/>
      <c r="Y2" s="95" t="s">
        <v>553</v>
      </c>
    </row>
    <row r="3" spans="2:25" s="4" customFormat="1" ht="20.100000000000001" customHeight="1">
      <c r="B3" s="200" t="s">
        <v>27</v>
      </c>
      <c r="C3" s="200"/>
      <c r="D3" s="714" t="str">
        <f>'様式A-1'!D3</f>
        <v>ナカヤマトンネル</v>
      </c>
      <c r="E3" s="714"/>
      <c r="F3" s="714"/>
      <c r="G3" s="714"/>
      <c r="H3" s="399" t="s">
        <v>28</v>
      </c>
      <c r="I3" s="399"/>
      <c r="J3" s="715" t="str">
        <f>'様式A-1'!J3</f>
        <v>一般国道490号　小郡萩道路</v>
      </c>
      <c r="K3" s="715"/>
      <c r="L3" s="715"/>
      <c r="M3" s="408" t="s">
        <v>258</v>
      </c>
      <c r="N3" s="408"/>
      <c r="O3" s="408"/>
      <c r="P3" s="716" t="str">
        <f>'様式B(トンネル様式1P001)'!K5</f>
        <v>基礎地盤コンサルタンツ株式会社</v>
      </c>
      <c r="Q3" s="716"/>
      <c r="R3" s="716"/>
      <c r="S3" s="436" t="s">
        <v>222</v>
      </c>
      <c r="T3" s="438"/>
      <c r="U3" s="717">
        <f>'様式B(トンネル様式1P001)'!Q5</f>
        <v>45160</v>
      </c>
      <c r="V3" s="718"/>
      <c r="W3" s="719"/>
      <c r="Y3" s="95" t="s">
        <v>556</v>
      </c>
    </row>
    <row r="4" spans="2:25" s="4" customFormat="1" ht="20.100000000000001" customHeight="1">
      <c r="B4" s="201" t="s">
        <v>0</v>
      </c>
      <c r="C4" s="201"/>
      <c r="D4" s="723" t="str">
        <f>'様式A-1'!D4</f>
        <v>中山トンネル</v>
      </c>
      <c r="E4" s="723"/>
      <c r="F4" s="723"/>
      <c r="G4" s="723"/>
      <c r="H4" s="407" t="s">
        <v>1</v>
      </c>
      <c r="I4" s="407"/>
      <c r="J4" s="715" t="str">
        <f>'様式A-1'!R3</f>
        <v>山口県宇部土木建築事務所
美祢支所</v>
      </c>
      <c r="K4" s="715"/>
      <c r="L4" s="715"/>
      <c r="M4" s="408" t="s">
        <v>259</v>
      </c>
      <c r="N4" s="408"/>
      <c r="O4" s="408"/>
      <c r="P4" s="724" t="str">
        <f>'様式B(トンネル様式1P001)'!K6</f>
        <v>安田　啓吾</v>
      </c>
      <c r="Q4" s="724"/>
      <c r="R4" s="724"/>
      <c r="S4" s="568"/>
      <c r="T4" s="569"/>
      <c r="U4" s="720"/>
      <c r="V4" s="721"/>
      <c r="W4" s="722"/>
      <c r="Y4" s="95" t="s">
        <v>54</v>
      </c>
    </row>
    <row r="5" spans="2:25" s="4" customFormat="1" ht="20.100000000000001" customHeight="1">
      <c r="B5" s="692" t="s">
        <v>566</v>
      </c>
      <c r="C5" s="682" t="s">
        <v>567</v>
      </c>
      <c r="D5" s="684" t="s">
        <v>705</v>
      </c>
      <c r="E5" s="685"/>
      <c r="F5" s="688" t="s">
        <v>743</v>
      </c>
      <c r="G5" s="689"/>
      <c r="H5" s="689"/>
      <c r="I5" s="689"/>
      <c r="J5" s="689"/>
      <c r="K5" s="689"/>
      <c r="L5" s="689"/>
      <c r="M5" s="712" t="s">
        <v>566</v>
      </c>
      <c r="N5" s="700" t="s">
        <v>567</v>
      </c>
      <c r="O5" s="684" t="s">
        <v>705</v>
      </c>
      <c r="P5" s="685"/>
      <c r="Q5" s="709" t="s">
        <v>744</v>
      </c>
      <c r="R5" s="710"/>
      <c r="S5" s="710"/>
      <c r="T5" s="710"/>
      <c r="U5" s="710"/>
      <c r="V5" s="710"/>
      <c r="W5" s="711"/>
      <c r="Y5" s="95" t="s">
        <v>55</v>
      </c>
    </row>
    <row r="6" spans="2:25" s="4" customFormat="1" ht="20.100000000000001" customHeight="1">
      <c r="B6" s="692"/>
      <c r="C6" s="683"/>
      <c r="D6" s="686"/>
      <c r="E6" s="687"/>
      <c r="F6" s="688"/>
      <c r="G6" s="689"/>
      <c r="H6" s="689"/>
      <c r="I6" s="689"/>
      <c r="J6" s="689"/>
      <c r="K6" s="689"/>
      <c r="L6" s="689"/>
      <c r="M6" s="692"/>
      <c r="N6" s="683"/>
      <c r="O6" s="686"/>
      <c r="P6" s="687"/>
      <c r="Q6" s="688"/>
      <c r="R6" s="689"/>
      <c r="S6" s="689"/>
      <c r="T6" s="689"/>
      <c r="U6" s="689"/>
      <c r="V6" s="689"/>
      <c r="W6" s="698"/>
    </row>
    <row r="7" spans="2:25" s="4" customFormat="1" ht="20.100000000000001" customHeight="1">
      <c r="B7" s="692"/>
      <c r="C7" s="700" t="s">
        <v>2</v>
      </c>
      <c r="D7" s="701">
        <v>1</v>
      </c>
      <c r="E7" s="702"/>
      <c r="F7" s="688"/>
      <c r="G7" s="689"/>
      <c r="H7" s="689"/>
      <c r="I7" s="689"/>
      <c r="J7" s="689"/>
      <c r="K7" s="689"/>
      <c r="L7" s="689"/>
      <c r="M7" s="692"/>
      <c r="N7" s="700" t="s">
        <v>2</v>
      </c>
      <c r="O7" s="701">
        <v>2</v>
      </c>
      <c r="P7" s="702"/>
      <c r="Q7" s="688"/>
      <c r="R7" s="689"/>
      <c r="S7" s="689"/>
      <c r="T7" s="689"/>
      <c r="U7" s="689"/>
      <c r="V7" s="689"/>
      <c r="W7" s="698"/>
    </row>
    <row r="8" spans="2:25" s="4" customFormat="1" ht="20.100000000000001" customHeight="1">
      <c r="B8" s="693"/>
      <c r="C8" s="683"/>
      <c r="D8" s="677"/>
      <c r="E8" s="678"/>
      <c r="F8" s="688"/>
      <c r="G8" s="689"/>
      <c r="H8" s="689"/>
      <c r="I8" s="689"/>
      <c r="J8" s="689"/>
      <c r="K8" s="689"/>
      <c r="L8" s="689"/>
      <c r="M8" s="693"/>
      <c r="N8" s="683"/>
      <c r="O8" s="677"/>
      <c r="P8" s="678"/>
      <c r="Q8" s="688"/>
      <c r="R8" s="689"/>
      <c r="S8" s="689"/>
      <c r="T8" s="689"/>
      <c r="U8" s="689"/>
      <c r="V8" s="689"/>
      <c r="W8" s="698"/>
    </row>
    <row r="9" spans="2:25" s="4" customFormat="1" ht="17.100000000000001" customHeight="1">
      <c r="B9" s="694" t="s">
        <v>568</v>
      </c>
      <c r="C9" s="694" t="s">
        <v>3</v>
      </c>
      <c r="D9" s="701" t="s">
        <v>707</v>
      </c>
      <c r="E9" s="702"/>
      <c r="F9" s="688"/>
      <c r="G9" s="689"/>
      <c r="H9" s="689"/>
      <c r="I9" s="689"/>
      <c r="J9" s="689"/>
      <c r="K9" s="689"/>
      <c r="L9" s="689"/>
      <c r="M9" s="694" t="s">
        <v>568</v>
      </c>
      <c r="N9" s="694" t="s">
        <v>3</v>
      </c>
      <c r="O9" s="701" t="s">
        <v>707</v>
      </c>
      <c r="P9" s="702"/>
      <c r="Q9" s="688"/>
      <c r="R9" s="689"/>
      <c r="S9" s="689"/>
      <c r="T9" s="689"/>
      <c r="U9" s="689"/>
      <c r="V9" s="689"/>
      <c r="W9" s="698"/>
    </row>
    <row r="10" spans="2:25" s="4" customFormat="1" ht="17.100000000000001" customHeight="1">
      <c r="B10" s="694"/>
      <c r="C10" s="694"/>
      <c r="D10" s="677"/>
      <c r="E10" s="678"/>
      <c r="F10" s="688"/>
      <c r="G10" s="689"/>
      <c r="H10" s="689"/>
      <c r="I10" s="689"/>
      <c r="J10" s="689"/>
      <c r="K10" s="689"/>
      <c r="L10" s="689"/>
      <c r="M10" s="694"/>
      <c r="N10" s="694"/>
      <c r="O10" s="677"/>
      <c r="P10" s="678"/>
      <c r="Q10" s="688"/>
      <c r="R10" s="689"/>
      <c r="S10" s="689"/>
      <c r="T10" s="689"/>
      <c r="U10" s="689"/>
      <c r="V10" s="689"/>
      <c r="W10" s="698"/>
    </row>
    <row r="11" spans="2:25" s="4" customFormat="1" ht="17.100000000000001" customHeight="1">
      <c r="B11" s="694"/>
      <c r="C11" s="694" t="s">
        <v>4</v>
      </c>
      <c r="D11" s="701" t="s">
        <v>782</v>
      </c>
      <c r="E11" s="702"/>
      <c r="F11" s="688"/>
      <c r="G11" s="689"/>
      <c r="H11" s="689"/>
      <c r="I11" s="689"/>
      <c r="J11" s="689"/>
      <c r="K11" s="689"/>
      <c r="L11" s="689"/>
      <c r="M11" s="694"/>
      <c r="N11" s="694" t="s">
        <v>4</v>
      </c>
      <c r="O11" s="701" t="s">
        <v>708</v>
      </c>
      <c r="P11" s="702"/>
      <c r="Q11" s="688"/>
      <c r="R11" s="689"/>
      <c r="S11" s="689"/>
      <c r="T11" s="689"/>
      <c r="U11" s="689"/>
      <c r="V11" s="689"/>
      <c r="W11" s="698"/>
    </row>
    <row r="12" spans="2:25" s="4" customFormat="1" ht="17.100000000000001" customHeight="1">
      <c r="B12" s="694"/>
      <c r="C12" s="694"/>
      <c r="D12" s="677"/>
      <c r="E12" s="678"/>
      <c r="F12" s="688"/>
      <c r="G12" s="689"/>
      <c r="H12" s="689"/>
      <c r="I12" s="689"/>
      <c r="J12" s="689"/>
      <c r="K12" s="689"/>
      <c r="L12" s="689"/>
      <c r="M12" s="694"/>
      <c r="N12" s="694"/>
      <c r="O12" s="677"/>
      <c r="P12" s="678"/>
      <c r="Q12" s="688"/>
      <c r="R12" s="689"/>
      <c r="S12" s="689"/>
      <c r="T12" s="689"/>
      <c r="U12" s="689"/>
      <c r="V12" s="689"/>
      <c r="W12" s="698"/>
    </row>
    <row r="13" spans="2:25" s="4" customFormat="1" ht="17.100000000000001" customHeight="1">
      <c r="B13" s="666" t="s">
        <v>5</v>
      </c>
      <c r="C13" s="668"/>
      <c r="D13" s="707" t="s">
        <v>709</v>
      </c>
      <c r="E13" s="708"/>
      <c r="F13" s="688"/>
      <c r="G13" s="689"/>
      <c r="H13" s="689"/>
      <c r="I13" s="689"/>
      <c r="J13" s="689"/>
      <c r="K13" s="689"/>
      <c r="L13" s="689"/>
      <c r="M13" s="666" t="s">
        <v>5</v>
      </c>
      <c r="N13" s="668"/>
      <c r="O13" s="707" t="s">
        <v>709</v>
      </c>
      <c r="P13" s="708"/>
      <c r="Q13" s="688"/>
      <c r="R13" s="689"/>
      <c r="S13" s="689"/>
      <c r="T13" s="689"/>
      <c r="U13" s="689"/>
      <c r="V13" s="689"/>
      <c r="W13" s="698"/>
    </row>
    <row r="14" spans="2:25" s="4" customFormat="1" ht="17.100000000000001" customHeight="1">
      <c r="B14" s="666" t="s">
        <v>6</v>
      </c>
      <c r="C14" s="668"/>
      <c r="D14" s="677" t="s">
        <v>713</v>
      </c>
      <c r="E14" s="678"/>
      <c r="F14" s="688"/>
      <c r="G14" s="689"/>
      <c r="H14" s="689"/>
      <c r="I14" s="689"/>
      <c r="J14" s="689"/>
      <c r="K14" s="689"/>
      <c r="L14" s="689"/>
      <c r="M14" s="666" t="s">
        <v>6</v>
      </c>
      <c r="N14" s="668"/>
      <c r="O14" s="677" t="s">
        <v>714</v>
      </c>
      <c r="P14" s="678"/>
      <c r="Q14" s="688"/>
      <c r="R14" s="689"/>
      <c r="S14" s="689"/>
      <c r="T14" s="689"/>
      <c r="U14" s="689"/>
      <c r="V14" s="689"/>
      <c r="W14" s="698"/>
    </row>
    <row r="15" spans="2:25" s="4" customFormat="1" ht="17.100000000000001" customHeight="1">
      <c r="B15" s="679" t="s">
        <v>29</v>
      </c>
      <c r="C15" s="680" t="s">
        <v>270</v>
      </c>
      <c r="D15" s="681"/>
      <c r="E15" s="258" t="s">
        <v>787</v>
      </c>
      <c r="F15" s="688"/>
      <c r="G15" s="689"/>
      <c r="H15" s="689"/>
      <c r="I15" s="689"/>
      <c r="J15" s="689"/>
      <c r="K15" s="689"/>
      <c r="L15" s="689"/>
      <c r="M15" s="679" t="s">
        <v>29</v>
      </c>
      <c r="N15" s="680" t="s">
        <v>270</v>
      </c>
      <c r="O15" s="681"/>
      <c r="P15" s="258" t="s">
        <v>787</v>
      </c>
      <c r="Q15" s="688"/>
      <c r="R15" s="689"/>
      <c r="S15" s="689"/>
      <c r="T15" s="689"/>
      <c r="U15" s="689"/>
      <c r="V15" s="689"/>
      <c r="W15" s="698"/>
    </row>
    <row r="16" spans="2:25" s="4" customFormat="1" ht="17.100000000000001" customHeight="1">
      <c r="B16" s="659"/>
      <c r="C16" s="680" t="s">
        <v>271</v>
      </c>
      <c r="D16" s="681"/>
      <c r="E16" s="245" t="s">
        <v>556</v>
      </c>
      <c r="F16" s="690"/>
      <c r="G16" s="691"/>
      <c r="H16" s="691"/>
      <c r="I16" s="691"/>
      <c r="J16" s="691"/>
      <c r="K16" s="691"/>
      <c r="L16" s="691"/>
      <c r="M16" s="659"/>
      <c r="N16" s="680" t="s">
        <v>271</v>
      </c>
      <c r="O16" s="681"/>
      <c r="P16" s="245" t="s">
        <v>556</v>
      </c>
      <c r="Q16" s="690"/>
      <c r="R16" s="691"/>
      <c r="S16" s="691"/>
      <c r="T16" s="691"/>
      <c r="U16" s="691"/>
      <c r="V16" s="691"/>
      <c r="W16" s="699"/>
    </row>
    <row r="17" spans="2:23" s="4" customFormat="1" ht="17.100000000000001" customHeight="1">
      <c r="B17" s="666" t="s">
        <v>7</v>
      </c>
      <c r="C17" s="667"/>
      <c r="D17" s="668"/>
      <c r="E17" s="673" t="s">
        <v>716</v>
      </c>
      <c r="F17" s="674"/>
      <c r="G17" s="674"/>
      <c r="H17" s="674"/>
      <c r="I17" s="674"/>
      <c r="J17" s="674"/>
      <c r="K17" s="674"/>
      <c r="L17" s="675"/>
      <c r="M17" s="666" t="s">
        <v>7</v>
      </c>
      <c r="N17" s="667"/>
      <c r="O17" s="668"/>
      <c r="P17" s="673" t="s">
        <v>717</v>
      </c>
      <c r="Q17" s="674"/>
      <c r="R17" s="674"/>
      <c r="S17" s="674"/>
      <c r="T17" s="674"/>
      <c r="U17" s="674"/>
      <c r="V17" s="674"/>
      <c r="W17" s="675"/>
    </row>
    <row r="18" spans="2:23" s="4" customFormat="1" ht="17.100000000000001" customHeight="1">
      <c r="B18" s="666" t="s">
        <v>46</v>
      </c>
      <c r="C18" s="667"/>
      <c r="D18" s="668"/>
      <c r="E18" s="669" t="s">
        <v>745</v>
      </c>
      <c r="F18" s="670"/>
      <c r="G18" s="670"/>
      <c r="H18" s="670"/>
      <c r="I18" s="670"/>
      <c r="J18" s="670"/>
      <c r="K18" s="670"/>
      <c r="L18" s="670"/>
      <c r="M18" s="666" t="s">
        <v>46</v>
      </c>
      <c r="N18" s="667"/>
      <c r="O18" s="668"/>
      <c r="P18" s="669" t="s">
        <v>746</v>
      </c>
      <c r="Q18" s="670"/>
      <c r="R18" s="670"/>
      <c r="S18" s="670"/>
      <c r="T18" s="670"/>
      <c r="U18" s="670"/>
      <c r="V18" s="670"/>
      <c r="W18" s="676"/>
    </row>
    <row r="19" spans="2:23" s="4" customFormat="1" ht="17.100000000000001" customHeight="1">
      <c r="B19" s="666" t="s">
        <v>273</v>
      </c>
      <c r="C19" s="667"/>
      <c r="D19" s="668"/>
      <c r="E19" s="669" t="s">
        <v>747</v>
      </c>
      <c r="F19" s="670"/>
      <c r="G19" s="670"/>
      <c r="H19" s="671"/>
      <c r="I19" s="671"/>
      <c r="J19" s="671"/>
      <c r="K19" s="671"/>
      <c r="L19" s="672"/>
      <c r="M19" s="666" t="s">
        <v>273</v>
      </c>
      <c r="N19" s="667"/>
      <c r="O19" s="668"/>
      <c r="P19" s="669" t="s">
        <v>747</v>
      </c>
      <c r="Q19" s="670"/>
      <c r="R19" s="670"/>
      <c r="S19" s="671"/>
      <c r="T19" s="671"/>
      <c r="U19" s="671"/>
      <c r="V19" s="671"/>
      <c r="W19" s="672"/>
    </row>
    <row r="20" spans="2:23" s="4" customFormat="1" ht="17.100000000000001" customHeight="1">
      <c r="B20" s="666" t="s">
        <v>292</v>
      </c>
      <c r="C20" s="667"/>
      <c r="D20" s="668"/>
      <c r="E20" s="669" t="s">
        <v>747</v>
      </c>
      <c r="F20" s="670"/>
      <c r="G20" s="670"/>
      <c r="H20" s="654" t="s">
        <v>8</v>
      </c>
      <c r="I20" s="655"/>
      <c r="J20" s="656"/>
      <c r="K20" s="657"/>
      <c r="L20" s="657"/>
      <c r="M20" s="666" t="s">
        <v>292</v>
      </c>
      <c r="N20" s="667"/>
      <c r="O20" s="668"/>
      <c r="P20" s="669" t="s">
        <v>747</v>
      </c>
      <c r="Q20" s="670"/>
      <c r="R20" s="670"/>
      <c r="S20" s="654" t="s">
        <v>8</v>
      </c>
      <c r="T20" s="655"/>
      <c r="U20" s="656" t="s">
        <v>747</v>
      </c>
      <c r="V20" s="657"/>
      <c r="W20" s="658"/>
    </row>
    <row r="21" spans="2:23" s="4" customFormat="1" ht="17.100000000000001" customHeight="1">
      <c r="B21" s="666" t="s">
        <v>569</v>
      </c>
      <c r="C21" s="667"/>
      <c r="D21" s="661" t="s">
        <v>748</v>
      </c>
      <c r="E21" s="662"/>
      <c r="F21" s="662"/>
      <c r="G21" s="662"/>
      <c r="H21" s="662"/>
      <c r="I21" s="662"/>
      <c r="J21" s="662"/>
      <c r="K21" s="662"/>
      <c r="L21" s="662"/>
      <c r="M21" s="695" t="s">
        <v>569</v>
      </c>
      <c r="N21" s="696"/>
      <c r="O21" s="661" t="s">
        <v>749</v>
      </c>
      <c r="P21" s="662"/>
      <c r="Q21" s="662"/>
      <c r="R21" s="662"/>
      <c r="S21" s="662"/>
      <c r="T21" s="662"/>
      <c r="U21" s="662"/>
      <c r="V21" s="662"/>
      <c r="W21" s="697"/>
    </row>
    <row r="22" spans="2:23" s="4" customFormat="1" ht="20.100000000000001" customHeight="1">
      <c r="B22" s="692" t="s">
        <v>566</v>
      </c>
      <c r="C22" s="682" t="s">
        <v>567</v>
      </c>
      <c r="D22" s="684" t="s">
        <v>706</v>
      </c>
      <c r="E22" s="685"/>
      <c r="F22" s="688" t="s">
        <v>750</v>
      </c>
      <c r="G22" s="689"/>
      <c r="H22" s="689"/>
      <c r="I22" s="689"/>
      <c r="J22" s="689"/>
      <c r="K22" s="689"/>
      <c r="L22" s="689"/>
      <c r="M22" s="692" t="s">
        <v>566</v>
      </c>
      <c r="N22" s="682" t="s">
        <v>567</v>
      </c>
      <c r="O22" s="684" t="s">
        <v>610</v>
      </c>
      <c r="P22" s="685"/>
      <c r="Q22" s="688" t="s">
        <v>751</v>
      </c>
      <c r="R22" s="689"/>
      <c r="S22" s="689"/>
      <c r="T22" s="689"/>
      <c r="U22" s="689"/>
      <c r="V22" s="689"/>
      <c r="W22" s="698"/>
    </row>
    <row r="23" spans="2:23" s="4" customFormat="1" ht="20.100000000000001" customHeight="1">
      <c r="B23" s="692"/>
      <c r="C23" s="683"/>
      <c r="D23" s="686"/>
      <c r="E23" s="687"/>
      <c r="F23" s="688"/>
      <c r="G23" s="689"/>
      <c r="H23" s="689"/>
      <c r="I23" s="689"/>
      <c r="J23" s="689"/>
      <c r="K23" s="689"/>
      <c r="L23" s="689"/>
      <c r="M23" s="692"/>
      <c r="N23" s="683"/>
      <c r="O23" s="686"/>
      <c r="P23" s="687"/>
      <c r="Q23" s="688"/>
      <c r="R23" s="689"/>
      <c r="S23" s="689"/>
      <c r="T23" s="689"/>
      <c r="U23" s="689"/>
      <c r="V23" s="689"/>
      <c r="W23" s="698"/>
    </row>
    <row r="24" spans="2:23" s="4" customFormat="1" ht="20.100000000000001" customHeight="1">
      <c r="B24" s="692"/>
      <c r="C24" s="700" t="s">
        <v>2</v>
      </c>
      <c r="D24" s="701">
        <v>1</v>
      </c>
      <c r="E24" s="702"/>
      <c r="F24" s="688"/>
      <c r="G24" s="689"/>
      <c r="H24" s="689"/>
      <c r="I24" s="689"/>
      <c r="J24" s="689"/>
      <c r="K24" s="689"/>
      <c r="L24" s="689"/>
      <c r="M24" s="692"/>
      <c r="N24" s="700" t="s">
        <v>2</v>
      </c>
      <c r="O24" s="701">
        <v>1</v>
      </c>
      <c r="P24" s="702"/>
      <c r="Q24" s="688"/>
      <c r="R24" s="689"/>
      <c r="S24" s="689"/>
      <c r="T24" s="689"/>
      <c r="U24" s="689"/>
      <c r="V24" s="689"/>
      <c r="W24" s="698"/>
    </row>
    <row r="25" spans="2:23" s="4" customFormat="1" ht="20.100000000000001" customHeight="1">
      <c r="B25" s="693"/>
      <c r="C25" s="683"/>
      <c r="D25" s="677"/>
      <c r="E25" s="678"/>
      <c r="F25" s="688"/>
      <c r="G25" s="689"/>
      <c r="H25" s="689"/>
      <c r="I25" s="689"/>
      <c r="J25" s="689"/>
      <c r="K25" s="689"/>
      <c r="L25" s="689"/>
      <c r="M25" s="693"/>
      <c r="N25" s="683"/>
      <c r="O25" s="677"/>
      <c r="P25" s="678"/>
      <c r="Q25" s="688"/>
      <c r="R25" s="689"/>
      <c r="S25" s="689"/>
      <c r="T25" s="689"/>
      <c r="U25" s="689"/>
      <c r="V25" s="689"/>
      <c r="W25" s="698"/>
    </row>
    <row r="26" spans="2:23" s="4" customFormat="1" ht="17.100000000000001" customHeight="1">
      <c r="B26" s="694" t="s">
        <v>568</v>
      </c>
      <c r="C26" s="694" t="s">
        <v>3</v>
      </c>
      <c r="D26" s="701" t="s">
        <v>707</v>
      </c>
      <c r="E26" s="702"/>
      <c r="F26" s="688"/>
      <c r="G26" s="689"/>
      <c r="H26" s="689"/>
      <c r="I26" s="689"/>
      <c r="J26" s="689"/>
      <c r="K26" s="689"/>
      <c r="L26" s="689"/>
      <c r="M26" s="694" t="s">
        <v>568</v>
      </c>
      <c r="N26" s="694" t="s">
        <v>3</v>
      </c>
      <c r="O26" s="701" t="s">
        <v>707</v>
      </c>
      <c r="P26" s="702"/>
      <c r="Q26" s="688"/>
      <c r="R26" s="689"/>
      <c r="S26" s="689"/>
      <c r="T26" s="689"/>
      <c r="U26" s="689"/>
      <c r="V26" s="689"/>
      <c r="W26" s="698"/>
    </row>
    <row r="27" spans="2:23" s="4" customFormat="1" ht="17.100000000000001" customHeight="1">
      <c r="B27" s="694"/>
      <c r="C27" s="694"/>
      <c r="D27" s="677"/>
      <c r="E27" s="678"/>
      <c r="F27" s="688"/>
      <c r="G27" s="689"/>
      <c r="H27" s="689"/>
      <c r="I27" s="689"/>
      <c r="J27" s="689"/>
      <c r="K27" s="689"/>
      <c r="L27" s="689"/>
      <c r="M27" s="694"/>
      <c r="N27" s="694"/>
      <c r="O27" s="677"/>
      <c r="P27" s="678"/>
      <c r="Q27" s="688"/>
      <c r="R27" s="689"/>
      <c r="S27" s="689"/>
      <c r="T27" s="689"/>
      <c r="U27" s="689"/>
      <c r="V27" s="689"/>
      <c r="W27" s="698"/>
    </row>
    <row r="28" spans="2:23" s="4" customFormat="1" ht="17.100000000000001" customHeight="1">
      <c r="B28" s="694"/>
      <c r="C28" s="694" t="s">
        <v>4</v>
      </c>
      <c r="D28" s="703" t="s">
        <v>708</v>
      </c>
      <c r="E28" s="704"/>
      <c r="F28" s="688"/>
      <c r="G28" s="689"/>
      <c r="H28" s="689"/>
      <c r="I28" s="689"/>
      <c r="J28" s="689"/>
      <c r="K28" s="689"/>
      <c r="L28" s="689"/>
      <c r="M28" s="694"/>
      <c r="N28" s="694" t="s">
        <v>4</v>
      </c>
      <c r="O28" s="701" t="s">
        <v>710</v>
      </c>
      <c r="P28" s="702"/>
      <c r="Q28" s="688"/>
      <c r="R28" s="689"/>
      <c r="S28" s="689"/>
      <c r="T28" s="689"/>
      <c r="U28" s="689"/>
      <c r="V28" s="689"/>
      <c r="W28" s="698"/>
    </row>
    <row r="29" spans="2:23" s="4" customFormat="1" ht="17.100000000000001" customHeight="1">
      <c r="B29" s="694"/>
      <c r="C29" s="694"/>
      <c r="D29" s="705"/>
      <c r="E29" s="706"/>
      <c r="F29" s="688"/>
      <c r="G29" s="689"/>
      <c r="H29" s="689"/>
      <c r="I29" s="689"/>
      <c r="J29" s="689"/>
      <c r="K29" s="689"/>
      <c r="L29" s="689"/>
      <c r="M29" s="694"/>
      <c r="N29" s="694"/>
      <c r="O29" s="677"/>
      <c r="P29" s="678"/>
      <c r="Q29" s="688"/>
      <c r="R29" s="689"/>
      <c r="S29" s="689"/>
      <c r="T29" s="689"/>
      <c r="U29" s="689"/>
      <c r="V29" s="689"/>
      <c r="W29" s="698"/>
    </row>
    <row r="30" spans="2:23" s="4" customFormat="1" ht="17.100000000000001" customHeight="1">
      <c r="B30" s="666" t="s">
        <v>5</v>
      </c>
      <c r="C30" s="668"/>
      <c r="D30" s="707" t="s">
        <v>709</v>
      </c>
      <c r="E30" s="708"/>
      <c r="F30" s="688"/>
      <c r="G30" s="689"/>
      <c r="H30" s="689"/>
      <c r="I30" s="689"/>
      <c r="J30" s="689"/>
      <c r="K30" s="689"/>
      <c r="L30" s="689"/>
      <c r="M30" s="666" t="s">
        <v>5</v>
      </c>
      <c r="N30" s="668"/>
      <c r="O30" s="707" t="s">
        <v>709</v>
      </c>
      <c r="P30" s="708"/>
      <c r="Q30" s="688"/>
      <c r="R30" s="689"/>
      <c r="S30" s="689"/>
      <c r="T30" s="689"/>
      <c r="U30" s="689"/>
      <c r="V30" s="689"/>
      <c r="W30" s="698"/>
    </row>
    <row r="31" spans="2:23" s="4" customFormat="1" ht="17.100000000000001" customHeight="1">
      <c r="B31" s="666" t="s">
        <v>6</v>
      </c>
      <c r="C31" s="668"/>
      <c r="D31" s="677" t="s">
        <v>715</v>
      </c>
      <c r="E31" s="678"/>
      <c r="F31" s="688"/>
      <c r="G31" s="689"/>
      <c r="H31" s="689"/>
      <c r="I31" s="689"/>
      <c r="J31" s="689"/>
      <c r="K31" s="689"/>
      <c r="L31" s="689"/>
      <c r="M31" s="666" t="s">
        <v>6</v>
      </c>
      <c r="N31" s="668"/>
      <c r="O31" s="677" t="s">
        <v>714</v>
      </c>
      <c r="P31" s="678"/>
      <c r="Q31" s="688"/>
      <c r="R31" s="689"/>
      <c r="S31" s="689"/>
      <c r="T31" s="689"/>
      <c r="U31" s="689"/>
      <c r="V31" s="689"/>
      <c r="W31" s="698"/>
    </row>
    <row r="32" spans="2:23" s="4" customFormat="1" ht="17.100000000000001" customHeight="1">
      <c r="B32" s="679" t="s">
        <v>29</v>
      </c>
      <c r="C32" s="680" t="s">
        <v>270</v>
      </c>
      <c r="D32" s="681"/>
      <c r="E32" s="258" t="s">
        <v>787</v>
      </c>
      <c r="F32" s="688"/>
      <c r="G32" s="689"/>
      <c r="H32" s="689"/>
      <c r="I32" s="689"/>
      <c r="J32" s="689"/>
      <c r="K32" s="689"/>
      <c r="L32" s="689"/>
      <c r="M32" s="679" t="s">
        <v>29</v>
      </c>
      <c r="N32" s="680" t="s">
        <v>270</v>
      </c>
      <c r="O32" s="681"/>
      <c r="P32" s="258" t="s">
        <v>787</v>
      </c>
      <c r="Q32" s="688"/>
      <c r="R32" s="689"/>
      <c r="S32" s="689"/>
      <c r="T32" s="689"/>
      <c r="U32" s="689"/>
      <c r="V32" s="689"/>
      <c r="W32" s="698"/>
    </row>
    <row r="33" spans="2:28" s="4" customFormat="1" ht="17.100000000000001" customHeight="1">
      <c r="B33" s="659"/>
      <c r="C33" s="680" t="s">
        <v>271</v>
      </c>
      <c r="D33" s="681"/>
      <c r="E33" s="245" t="s">
        <v>556</v>
      </c>
      <c r="F33" s="690"/>
      <c r="G33" s="691"/>
      <c r="H33" s="691"/>
      <c r="I33" s="691"/>
      <c r="J33" s="691"/>
      <c r="K33" s="691"/>
      <c r="L33" s="691"/>
      <c r="M33" s="659"/>
      <c r="N33" s="680" t="s">
        <v>271</v>
      </c>
      <c r="O33" s="681"/>
      <c r="P33" s="245" t="s">
        <v>556</v>
      </c>
      <c r="Q33" s="690"/>
      <c r="R33" s="691"/>
      <c r="S33" s="691"/>
      <c r="T33" s="691"/>
      <c r="U33" s="691"/>
      <c r="V33" s="691"/>
      <c r="W33" s="699"/>
    </row>
    <row r="34" spans="2:28" s="4" customFormat="1" ht="17.100000000000001" customHeight="1">
      <c r="B34" s="666" t="s">
        <v>7</v>
      </c>
      <c r="C34" s="667"/>
      <c r="D34" s="668"/>
      <c r="E34" s="673" t="s">
        <v>718</v>
      </c>
      <c r="F34" s="674"/>
      <c r="G34" s="674"/>
      <c r="H34" s="674"/>
      <c r="I34" s="674"/>
      <c r="J34" s="674"/>
      <c r="K34" s="674"/>
      <c r="L34" s="675"/>
      <c r="M34" s="666" t="s">
        <v>7</v>
      </c>
      <c r="N34" s="667"/>
      <c r="O34" s="668"/>
      <c r="P34" s="673" t="s">
        <v>719</v>
      </c>
      <c r="Q34" s="674"/>
      <c r="R34" s="674"/>
      <c r="S34" s="674"/>
      <c r="T34" s="674"/>
      <c r="U34" s="674"/>
      <c r="V34" s="674"/>
      <c r="W34" s="675"/>
    </row>
    <row r="35" spans="2:28" s="4" customFormat="1" ht="17.100000000000001" customHeight="1">
      <c r="B35" s="666" t="s">
        <v>46</v>
      </c>
      <c r="C35" s="667"/>
      <c r="D35" s="668"/>
      <c r="E35" s="669" t="s">
        <v>752</v>
      </c>
      <c r="F35" s="670"/>
      <c r="G35" s="670"/>
      <c r="H35" s="670"/>
      <c r="I35" s="670"/>
      <c r="J35" s="670"/>
      <c r="K35" s="670"/>
      <c r="L35" s="670"/>
      <c r="M35" s="666" t="s">
        <v>46</v>
      </c>
      <c r="N35" s="667"/>
      <c r="O35" s="668"/>
      <c r="P35" s="669" t="s">
        <v>753</v>
      </c>
      <c r="Q35" s="670"/>
      <c r="R35" s="670"/>
      <c r="S35" s="670"/>
      <c r="T35" s="670"/>
      <c r="U35" s="670"/>
      <c r="V35" s="670"/>
      <c r="W35" s="676"/>
    </row>
    <row r="36" spans="2:28" s="4" customFormat="1" ht="17.100000000000001" customHeight="1">
      <c r="B36" s="666" t="s">
        <v>273</v>
      </c>
      <c r="C36" s="667"/>
      <c r="D36" s="668"/>
      <c r="E36" s="669" t="s">
        <v>747</v>
      </c>
      <c r="F36" s="670"/>
      <c r="G36" s="670"/>
      <c r="H36" s="671"/>
      <c r="I36" s="671"/>
      <c r="J36" s="671"/>
      <c r="K36" s="671"/>
      <c r="L36" s="672"/>
      <c r="M36" s="666" t="s">
        <v>273</v>
      </c>
      <c r="N36" s="667"/>
      <c r="O36" s="668"/>
      <c r="P36" s="669" t="s">
        <v>747</v>
      </c>
      <c r="Q36" s="670"/>
      <c r="R36" s="670"/>
      <c r="S36" s="671"/>
      <c r="T36" s="671"/>
      <c r="U36" s="671"/>
      <c r="V36" s="671"/>
      <c r="W36" s="672"/>
    </row>
    <row r="37" spans="2:28" s="4" customFormat="1" ht="17.100000000000001" customHeight="1">
      <c r="B37" s="666" t="s">
        <v>292</v>
      </c>
      <c r="C37" s="667"/>
      <c r="D37" s="668"/>
      <c r="E37" s="669" t="s">
        <v>747</v>
      </c>
      <c r="F37" s="670"/>
      <c r="G37" s="670"/>
      <c r="H37" s="654" t="s">
        <v>8</v>
      </c>
      <c r="I37" s="655"/>
      <c r="J37" s="656"/>
      <c r="K37" s="657"/>
      <c r="L37" s="657"/>
      <c r="M37" s="666" t="s">
        <v>292</v>
      </c>
      <c r="N37" s="667"/>
      <c r="O37" s="668"/>
      <c r="P37" s="669" t="s">
        <v>747</v>
      </c>
      <c r="Q37" s="670"/>
      <c r="R37" s="670"/>
      <c r="S37" s="654" t="s">
        <v>8</v>
      </c>
      <c r="T37" s="655"/>
      <c r="U37" s="656" t="s">
        <v>747</v>
      </c>
      <c r="V37" s="657"/>
      <c r="W37" s="658"/>
    </row>
    <row r="38" spans="2:28" s="4" customFormat="1" ht="17.100000000000001" customHeight="1">
      <c r="B38" s="659" t="s">
        <v>569</v>
      </c>
      <c r="C38" s="660"/>
      <c r="D38" s="661" t="s">
        <v>790</v>
      </c>
      <c r="E38" s="662"/>
      <c r="F38" s="662"/>
      <c r="G38" s="662"/>
      <c r="H38" s="662"/>
      <c r="I38" s="662"/>
      <c r="J38" s="662"/>
      <c r="K38" s="662"/>
      <c r="L38" s="662"/>
      <c r="M38" s="659" t="s">
        <v>569</v>
      </c>
      <c r="N38" s="660"/>
      <c r="O38" s="663" t="s">
        <v>749</v>
      </c>
      <c r="P38" s="664"/>
      <c r="Q38" s="664"/>
      <c r="R38" s="664"/>
      <c r="S38" s="664"/>
      <c r="T38" s="664"/>
      <c r="U38" s="664"/>
      <c r="V38" s="664"/>
      <c r="W38" s="665"/>
    </row>
    <row r="39" spans="2:28" ht="15" customHeight="1">
      <c r="B39" s="202"/>
      <c r="C39" s="651" t="s">
        <v>570</v>
      </c>
      <c r="D39" s="652"/>
      <c r="E39" s="652"/>
      <c r="F39" s="652"/>
      <c r="G39" s="652"/>
      <c r="H39" s="652"/>
      <c r="I39" s="652"/>
      <c r="J39" s="652"/>
      <c r="K39" s="652"/>
      <c r="L39" s="652"/>
      <c r="M39" s="202"/>
      <c r="N39" s="202" t="s">
        <v>571</v>
      </c>
      <c r="O39" s="202"/>
      <c r="P39" s="202"/>
      <c r="Q39" s="202"/>
      <c r="R39" s="202"/>
      <c r="S39" s="202"/>
      <c r="T39" s="202"/>
      <c r="U39" s="202"/>
      <c r="V39" s="202"/>
      <c r="W39" s="202"/>
    </row>
    <row r="40" spans="2:28" ht="15" customHeight="1">
      <c r="B40" s="202"/>
      <c r="C40" s="653"/>
      <c r="D40" s="653"/>
      <c r="E40" s="653"/>
      <c r="F40" s="653"/>
      <c r="G40" s="653"/>
      <c r="H40" s="653"/>
      <c r="I40" s="653"/>
      <c r="J40" s="653"/>
      <c r="K40" s="653"/>
      <c r="L40" s="653"/>
      <c r="M40" s="202"/>
      <c r="N40" s="202" t="s">
        <v>572</v>
      </c>
      <c r="O40" s="202"/>
      <c r="P40" s="202"/>
      <c r="Q40" s="202"/>
      <c r="R40" s="202"/>
      <c r="S40" s="202"/>
      <c r="T40" s="202"/>
      <c r="U40" s="202"/>
      <c r="V40" s="202"/>
      <c r="W40" s="202"/>
    </row>
    <row r="41" spans="2:28" ht="15" customHeight="1">
      <c r="C41" s="202" t="s">
        <v>573</v>
      </c>
      <c r="N41" s="203" t="s">
        <v>519</v>
      </c>
      <c r="O41" s="203"/>
      <c r="P41" s="203"/>
      <c r="Q41" s="203"/>
      <c r="R41" s="203"/>
      <c r="S41" s="203"/>
      <c r="T41" s="203"/>
      <c r="U41" s="203"/>
      <c r="V41" s="203"/>
    </row>
    <row r="42" spans="2:28" ht="15" customHeight="1">
      <c r="C42" s="202" t="s">
        <v>575</v>
      </c>
      <c r="N42" s="203" t="s">
        <v>574</v>
      </c>
      <c r="O42" s="203"/>
      <c r="P42" s="203"/>
      <c r="Q42" s="203"/>
      <c r="R42" s="203"/>
      <c r="S42" s="203"/>
      <c r="T42" s="203"/>
      <c r="U42" s="203"/>
      <c r="V42" s="203"/>
    </row>
    <row r="43" spans="2:28">
      <c r="C43" s="203" t="s">
        <v>544</v>
      </c>
      <c r="N43" s="203" t="s">
        <v>453</v>
      </c>
      <c r="O43" s="203"/>
      <c r="P43" s="203"/>
      <c r="Q43" s="203"/>
      <c r="R43" s="203"/>
      <c r="S43" s="203"/>
      <c r="T43" s="203"/>
      <c r="U43" s="203"/>
      <c r="V43" s="203"/>
    </row>
    <row r="44" spans="2:28">
      <c r="N44" s="203"/>
    </row>
    <row r="45" spans="2:28">
      <c r="N45" s="203"/>
      <c r="AB45" s="257"/>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1">
    <dataValidation type="list" allowBlank="1" showInputMessage="1" showErrorMessage="1" sqref="P16 P33 E16 E33" xr:uid="{00000000-0002-0000-0D00-000000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Y45"/>
  <sheetViews>
    <sheetView showGridLines="0" showZeros="0" view="pageBreakPreview" topLeftCell="A7" zoomScale="85" zoomScaleNormal="100" zoomScaleSheetLayoutView="85" workbookViewId="0">
      <selection activeCell="C39" sqref="C39:L40"/>
    </sheetView>
  </sheetViews>
  <sheetFormatPr defaultColWidth="9" defaultRowHeight="12"/>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row r="2" spans="2:25" s="4" customFormat="1" ht="22.5" customHeight="1">
      <c r="B2" s="713" t="s">
        <v>565</v>
      </c>
      <c r="C2" s="713"/>
      <c r="D2" s="713"/>
      <c r="E2" s="713"/>
      <c r="F2" s="713"/>
      <c r="G2" s="713"/>
      <c r="H2" s="713"/>
      <c r="I2" s="713"/>
      <c r="J2" s="713"/>
      <c r="K2" s="713"/>
      <c r="L2" s="713"/>
      <c r="M2" s="713"/>
      <c r="N2" s="713"/>
      <c r="O2" s="713"/>
      <c r="P2" s="713"/>
      <c r="Q2" s="713"/>
      <c r="R2" s="713"/>
      <c r="S2" s="713"/>
      <c r="T2" s="713"/>
      <c r="U2" s="713"/>
      <c r="V2" s="713"/>
      <c r="W2" s="713"/>
      <c r="Y2" s="95" t="s">
        <v>553</v>
      </c>
    </row>
    <row r="3" spans="2:25" s="4" customFormat="1" ht="20.100000000000001" customHeight="1">
      <c r="B3" s="200" t="s">
        <v>27</v>
      </c>
      <c r="C3" s="200"/>
      <c r="D3" s="714" t="str">
        <f>'様式A-1'!D3</f>
        <v>ナカヤマトンネル</v>
      </c>
      <c r="E3" s="714"/>
      <c r="F3" s="714"/>
      <c r="G3" s="714"/>
      <c r="H3" s="399" t="s">
        <v>28</v>
      </c>
      <c r="I3" s="399"/>
      <c r="J3" s="715" t="str">
        <f>'様式A-1'!J3</f>
        <v>一般国道490号　小郡萩道路</v>
      </c>
      <c r="K3" s="715"/>
      <c r="L3" s="715"/>
      <c r="M3" s="408" t="s">
        <v>258</v>
      </c>
      <c r="N3" s="408"/>
      <c r="O3" s="408"/>
      <c r="P3" s="716" t="str">
        <f>'様式B(トンネル様式1P001)'!K5</f>
        <v>基礎地盤コンサルタンツ株式会社</v>
      </c>
      <c r="Q3" s="716"/>
      <c r="R3" s="716"/>
      <c r="S3" s="436" t="s">
        <v>222</v>
      </c>
      <c r="T3" s="438"/>
      <c r="U3" s="717">
        <f>'様式B(トンネル様式1P001)'!Q5</f>
        <v>45160</v>
      </c>
      <c r="V3" s="718"/>
      <c r="W3" s="719"/>
      <c r="Y3" s="95" t="s">
        <v>556</v>
      </c>
    </row>
    <row r="4" spans="2:25" s="4" customFormat="1" ht="20.100000000000001" customHeight="1">
      <c r="B4" s="201" t="s">
        <v>0</v>
      </c>
      <c r="C4" s="201"/>
      <c r="D4" s="723" t="str">
        <f>'様式A-1'!D4</f>
        <v>中山トンネル</v>
      </c>
      <c r="E4" s="723"/>
      <c r="F4" s="723"/>
      <c r="G4" s="723"/>
      <c r="H4" s="407" t="s">
        <v>1</v>
      </c>
      <c r="I4" s="407"/>
      <c r="J4" s="715" t="str">
        <f>'様式A-1'!R3</f>
        <v>山口県宇部土木建築事務所
美祢支所</v>
      </c>
      <c r="K4" s="715"/>
      <c r="L4" s="715"/>
      <c r="M4" s="408" t="s">
        <v>259</v>
      </c>
      <c r="N4" s="408"/>
      <c r="O4" s="408"/>
      <c r="P4" s="724" t="str">
        <f>'様式B(トンネル様式1P001)'!K6</f>
        <v>安田　啓吾</v>
      </c>
      <c r="Q4" s="724"/>
      <c r="R4" s="724"/>
      <c r="S4" s="568"/>
      <c r="T4" s="569"/>
      <c r="U4" s="720"/>
      <c r="V4" s="721"/>
      <c r="W4" s="722"/>
      <c r="Y4" s="95" t="s">
        <v>54</v>
      </c>
    </row>
    <row r="5" spans="2:25" s="4" customFormat="1" ht="20.100000000000001" customHeight="1">
      <c r="B5" s="692" t="s">
        <v>566</v>
      </c>
      <c r="C5" s="682" t="s">
        <v>567</v>
      </c>
      <c r="D5" s="684" t="s">
        <v>610</v>
      </c>
      <c r="E5" s="685"/>
      <c r="F5" s="688" t="s">
        <v>754</v>
      </c>
      <c r="G5" s="689"/>
      <c r="H5" s="689"/>
      <c r="I5" s="689"/>
      <c r="J5" s="689"/>
      <c r="K5" s="689"/>
      <c r="L5" s="689"/>
      <c r="M5" s="712" t="s">
        <v>566</v>
      </c>
      <c r="N5" s="700" t="s">
        <v>567</v>
      </c>
      <c r="O5" s="684" t="s">
        <v>612</v>
      </c>
      <c r="P5" s="685"/>
      <c r="Q5" s="709" t="s">
        <v>755</v>
      </c>
      <c r="R5" s="710"/>
      <c r="S5" s="710"/>
      <c r="T5" s="710"/>
      <c r="U5" s="710"/>
      <c r="V5" s="710"/>
      <c r="W5" s="711"/>
      <c r="Y5" s="95" t="s">
        <v>55</v>
      </c>
    </row>
    <row r="6" spans="2:25" s="4" customFormat="1" ht="20.100000000000001" customHeight="1">
      <c r="B6" s="692"/>
      <c r="C6" s="683"/>
      <c r="D6" s="686"/>
      <c r="E6" s="687"/>
      <c r="F6" s="688"/>
      <c r="G6" s="689"/>
      <c r="H6" s="689"/>
      <c r="I6" s="689"/>
      <c r="J6" s="689"/>
      <c r="K6" s="689"/>
      <c r="L6" s="689"/>
      <c r="M6" s="692"/>
      <c r="N6" s="683"/>
      <c r="O6" s="686"/>
      <c r="P6" s="687"/>
      <c r="Q6" s="688"/>
      <c r="R6" s="689"/>
      <c r="S6" s="689"/>
      <c r="T6" s="689"/>
      <c r="U6" s="689"/>
      <c r="V6" s="689"/>
      <c r="W6" s="698"/>
    </row>
    <row r="7" spans="2:25" s="4" customFormat="1" ht="20.100000000000001" customHeight="1">
      <c r="B7" s="692"/>
      <c r="C7" s="700" t="s">
        <v>2</v>
      </c>
      <c r="D7" s="701">
        <v>2</v>
      </c>
      <c r="E7" s="702"/>
      <c r="F7" s="688"/>
      <c r="G7" s="689"/>
      <c r="H7" s="689"/>
      <c r="I7" s="689"/>
      <c r="J7" s="689"/>
      <c r="K7" s="689"/>
      <c r="L7" s="689"/>
      <c r="M7" s="692"/>
      <c r="N7" s="700" t="s">
        <v>2</v>
      </c>
      <c r="O7" s="701">
        <v>1</v>
      </c>
      <c r="P7" s="702"/>
      <c r="Q7" s="688"/>
      <c r="R7" s="689"/>
      <c r="S7" s="689"/>
      <c r="T7" s="689"/>
      <c r="U7" s="689"/>
      <c r="V7" s="689"/>
      <c r="W7" s="698"/>
    </row>
    <row r="8" spans="2:25" s="4" customFormat="1" ht="20.100000000000001" customHeight="1">
      <c r="B8" s="693"/>
      <c r="C8" s="683"/>
      <c r="D8" s="677"/>
      <c r="E8" s="678"/>
      <c r="F8" s="688"/>
      <c r="G8" s="689"/>
      <c r="H8" s="689"/>
      <c r="I8" s="689"/>
      <c r="J8" s="689"/>
      <c r="K8" s="689"/>
      <c r="L8" s="689"/>
      <c r="M8" s="693"/>
      <c r="N8" s="683"/>
      <c r="O8" s="677"/>
      <c r="P8" s="678"/>
      <c r="Q8" s="688"/>
      <c r="R8" s="689"/>
      <c r="S8" s="689"/>
      <c r="T8" s="689"/>
      <c r="U8" s="689"/>
      <c r="V8" s="689"/>
      <c r="W8" s="698"/>
    </row>
    <row r="9" spans="2:25" s="4" customFormat="1" ht="17.100000000000001" customHeight="1">
      <c r="B9" s="694" t="s">
        <v>568</v>
      </c>
      <c r="C9" s="694" t="s">
        <v>3</v>
      </c>
      <c r="D9" s="701" t="s">
        <v>707</v>
      </c>
      <c r="E9" s="702"/>
      <c r="F9" s="688"/>
      <c r="G9" s="689"/>
      <c r="H9" s="689"/>
      <c r="I9" s="689"/>
      <c r="J9" s="689"/>
      <c r="K9" s="689"/>
      <c r="L9" s="689"/>
      <c r="M9" s="694" t="s">
        <v>568</v>
      </c>
      <c r="N9" s="694" t="s">
        <v>3</v>
      </c>
      <c r="O9" s="701" t="s">
        <v>707</v>
      </c>
      <c r="P9" s="702"/>
      <c r="Q9" s="688"/>
      <c r="R9" s="689"/>
      <c r="S9" s="689"/>
      <c r="T9" s="689"/>
      <c r="U9" s="689"/>
      <c r="V9" s="689"/>
      <c r="W9" s="698"/>
    </row>
    <row r="10" spans="2:25" s="4" customFormat="1" ht="17.100000000000001" customHeight="1">
      <c r="B10" s="694"/>
      <c r="C10" s="694"/>
      <c r="D10" s="677"/>
      <c r="E10" s="678"/>
      <c r="F10" s="688"/>
      <c r="G10" s="689"/>
      <c r="H10" s="689"/>
      <c r="I10" s="689"/>
      <c r="J10" s="689"/>
      <c r="K10" s="689"/>
      <c r="L10" s="689"/>
      <c r="M10" s="694"/>
      <c r="N10" s="694"/>
      <c r="O10" s="677"/>
      <c r="P10" s="678"/>
      <c r="Q10" s="688"/>
      <c r="R10" s="689"/>
      <c r="S10" s="689"/>
      <c r="T10" s="689"/>
      <c r="U10" s="689"/>
      <c r="V10" s="689"/>
      <c r="W10" s="698"/>
    </row>
    <row r="11" spans="2:25" s="4" customFormat="1" ht="17.100000000000001" customHeight="1">
      <c r="B11" s="694"/>
      <c r="C11" s="694" t="s">
        <v>4</v>
      </c>
      <c r="D11" s="701" t="s">
        <v>711</v>
      </c>
      <c r="E11" s="702"/>
      <c r="F11" s="688"/>
      <c r="G11" s="689"/>
      <c r="H11" s="689"/>
      <c r="I11" s="689"/>
      <c r="J11" s="689"/>
      <c r="K11" s="689"/>
      <c r="L11" s="689"/>
      <c r="M11" s="694"/>
      <c r="N11" s="694" t="s">
        <v>4</v>
      </c>
      <c r="O11" s="701" t="s">
        <v>778</v>
      </c>
      <c r="P11" s="702"/>
      <c r="Q11" s="688"/>
      <c r="R11" s="689"/>
      <c r="S11" s="689"/>
      <c r="T11" s="689"/>
      <c r="U11" s="689"/>
      <c r="V11" s="689"/>
      <c r="W11" s="698"/>
    </row>
    <row r="12" spans="2:25" s="4" customFormat="1" ht="17.100000000000001" customHeight="1">
      <c r="B12" s="694"/>
      <c r="C12" s="694"/>
      <c r="D12" s="677"/>
      <c r="E12" s="678"/>
      <c r="F12" s="688"/>
      <c r="G12" s="689"/>
      <c r="H12" s="689"/>
      <c r="I12" s="689"/>
      <c r="J12" s="689"/>
      <c r="K12" s="689"/>
      <c r="L12" s="689"/>
      <c r="M12" s="694"/>
      <c r="N12" s="694"/>
      <c r="O12" s="677"/>
      <c r="P12" s="678"/>
      <c r="Q12" s="688"/>
      <c r="R12" s="689"/>
      <c r="S12" s="689"/>
      <c r="T12" s="689"/>
      <c r="U12" s="689"/>
      <c r="V12" s="689"/>
      <c r="W12" s="698"/>
    </row>
    <row r="13" spans="2:25" s="4" customFormat="1" ht="17.100000000000001" customHeight="1">
      <c r="B13" s="666" t="s">
        <v>5</v>
      </c>
      <c r="C13" s="668"/>
      <c r="D13" s="707" t="s">
        <v>709</v>
      </c>
      <c r="E13" s="708"/>
      <c r="F13" s="688"/>
      <c r="G13" s="689"/>
      <c r="H13" s="689"/>
      <c r="I13" s="689"/>
      <c r="J13" s="689"/>
      <c r="K13" s="689"/>
      <c r="L13" s="689"/>
      <c r="M13" s="666" t="s">
        <v>5</v>
      </c>
      <c r="N13" s="668"/>
      <c r="O13" s="707" t="s">
        <v>709</v>
      </c>
      <c r="P13" s="708"/>
      <c r="Q13" s="688"/>
      <c r="R13" s="689"/>
      <c r="S13" s="689"/>
      <c r="T13" s="689"/>
      <c r="U13" s="689"/>
      <c r="V13" s="689"/>
      <c r="W13" s="698"/>
    </row>
    <row r="14" spans="2:25" s="4" customFormat="1" ht="17.100000000000001" customHeight="1">
      <c r="B14" s="666" t="s">
        <v>6</v>
      </c>
      <c r="C14" s="668"/>
      <c r="D14" s="677" t="s">
        <v>715</v>
      </c>
      <c r="E14" s="678"/>
      <c r="F14" s="688"/>
      <c r="G14" s="689"/>
      <c r="H14" s="689"/>
      <c r="I14" s="689"/>
      <c r="J14" s="689"/>
      <c r="K14" s="689"/>
      <c r="L14" s="689"/>
      <c r="M14" s="666" t="s">
        <v>6</v>
      </c>
      <c r="N14" s="668"/>
      <c r="O14" s="677" t="s">
        <v>715</v>
      </c>
      <c r="P14" s="678"/>
      <c r="Q14" s="688"/>
      <c r="R14" s="689"/>
      <c r="S14" s="689"/>
      <c r="T14" s="689"/>
      <c r="U14" s="689"/>
      <c r="V14" s="689"/>
      <c r="W14" s="698"/>
    </row>
    <row r="15" spans="2:25" s="4" customFormat="1" ht="17.100000000000001" customHeight="1">
      <c r="B15" s="679" t="s">
        <v>29</v>
      </c>
      <c r="C15" s="680" t="s">
        <v>270</v>
      </c>
      <c r="D15" s="681"/>
      <c r="E15" s="258" t="s">
        <v>787</v>
      </c>
      <c r="F15" s="688"/>
      <c r="G15" s="689"/>
      <c r="H15" s="689"/>
      <c r="I15" s="689"/>
      <c r="J15" s="689"/>
      <c r="K15" s="689"/>
      <c r="L15" s="689"/>
      <c r="M15" s="679" t="s">
        <v>29</v>
      </c>
      <c r="N15" s="680" t="s">
        <v>270</v>
      </c>
      <c r="O15" s="681"/>
      <c r="P15" s="258" t="s">
        <v>787</v>
      </c>
      <c r="Q15" s="688"/>
      <c r="R15" s="689"/>
      <c r="S15" s="689"/>
      <c r="T15" s="689"/>
      <c r="U15" s="689"/>
      <c r="V15" s="689"/>
      <c r="W15" s="698"/>
    </row>
    <row r="16" spans="2:25" s="4" customFormat="1" ht="17.100000000000001" customHeight="1">
      <c r="B16" s="659"/>
      <c r="C16" s="680" t="s">
        <v>271</v>
      </c>
      <c r="D16" s="681"/>
      <c r="E16" s="245" t="s">
        <v>556</v>
      </c>
      <c r="F16" s="690"/>
      <c r="G16" s="691"/>
      <c r="H16" s="691"/>
      <c r="I16" s="691"/>
      <c r="J16" s="691"/>
      <c r="K16" s="691"/>
      <c r="L16" s="691"/>
      <c r="M16" s="659"/>
      <c r="N16" s="680" t="s">
        <v>271</v>
      </c>
      <c r="O16" s="681"/>
      <c r="P16" s="245" t="s">
        <v>556</v>
      </c>
      <c r="Q16" s="690"/>
      <c r="R16" s="691"/>
      <c r="S16" s="691"/>
      <c r="T16" s="691"/>
      <c r="U16" s="691"/>
      <c r="V16" s="691"/>
      <c r="W16" s="699"/>
    </row>
    <row r="17" spans="2:23" s="4" customFormat="1" ht="17.100000000000001" customHeight="1">
      <c r="B17" s="666" t="s">
        <v>7</v>
      </c>
      <c r="C17" s="667"/>
      <c r="D17" s="668"/>
      <c r="E17" s="673" t="s">
        <v>720</v>
      </c>
      <c r="F17" s="674"/>
      <c r="G17" s="674"/>
      <c r="H17" s="674"/>
      <c r="I17" s="674"/>
      <c r="J17" s="674"/>
      <c r="K17" s="674"/>
      <c r="L17" s="675"/>
      <c r="M17" s="666" t="s">
        <v>7</v>
      </c>
      <c r="N17" s="667"/>
      <c r="O17" s="668"/>
      <c r="P17" s="673" t="s">
        <v>721</v>
      </c>
      <c r="Q17" s="674"/>
      <c r="R17" s="674"/>
      <c r="S17" s="674"/>
      <c r="T17" s="674"/>
      <c r="U17" s="674"/>
      <c r="V17" s="674"/>
      <c r="W17" s="675"/>
    </row>
    <row r="18" spans="2:23" s="4" customFormat="1" ht="17.100000000000001" customHeight="1">
      <c r="B18" s="666" t="s">
        <v>46</v>
      </c>
      <c r="C18" s="667"/>
      <c r="D18" s="668"/>
      <c r="E18" s="669" t="s">
        <v>756</v>
      </c>
      <c r="F18" s="670"/>
      <c r="G18" s="670"/>
      <c r="H18" s="670"/>
      <c r="I18" s="670"/>
      <c r="J18" s="670"/>
      <c r="K18" s="670"/>
      <c r="L18" s="670"/>
      <c r="M18" s="666" t="s">
        <v>46</v>
      </c>
      <c r="N18" s="667"/>
      <c r="O18" s="668"/>
      <c r="P18" s="669" t="s">
        <v>757</v>
      </c>
      <c r="Q18" s="670"/>
      <c r="R18" s="670"/>
      <c r="S18" s="670"/>
      <c r="T18" s="670"/>
      <c r="U18" s="670"/>
      <c r="V18" s="670"/>
      <c r="W18" s="676"/>
    </row>
    <row r="19" spans="2:23" s="4" customFormat="1" ht="17.100000000000001" customHeight="1">
      <c r="B19" s="666" t="s">
        <v>273</v>
      </c>
      <c r="C19" s="667"/>
      <c r="D19" s="668"/>
      <c r="E19" s="669" t="s">
        <v>747</v>
      </c>
      <c r="F19" s="670"/>
      <c r="G19" s="670"/>
      <c r="H19" s="671"/>
      <c r="I19" s="671"/>
      <c r="J19" s="671"/>
      <c r="K19" s="671"/>
      <c r="L19" s="672"/>
      <c r="M19" s="666" t="s">
        <v>273</v>
      </c>
      <c r="N19" s="667"/>
      <c r="O19" s="668"/>
      <c r="P19" s="669" t="s">
        <v>747</v>
      </c>
      <c r="Q19" s="670"/>
      <c r="R19" s="670"/>
      <c r="S19" s="671"/>
      <c r="T19" s="671"/>
      <c r="U19" s="671"/>
      <c r="V19" s="671"/>
      <c r="W19" s="672"/>
    </row>
    <row r="20" spans="2:23" s="4" customFormat="1" ht="17.100000000000001" customHeight="1">
      <c r="B20" s="666" t="s">
        <v>292</v>
      </c>
      <c r="C20" s="667"/>
      <c r="D20" s="668"/>
      <c r="E20" s="669" t="s">
        <v>747</v>
      </c>
      <c r="F20" s="670"/>
      <c r="G20" s="670"/>
      <c r="H20" s="654" t="s">
        <v>8</v>
      </c>
      <c r="I20" s="655"/>
      <c r="J20" s="656"/>
      <c r="K20" s="657"/>
      <c r="L20" s="657"/>
      <c r="M20" s="666" t="s">
        <v>292</v>
      </c>
      <c r="N20" s="667"/>
      <c r="O20" s="668"/>
      <c r="P20" s="669" t="s">
        <v>747</v>
      </c>
      <c r="Q20" s="670"/>
      <c r="R20" s="670"/>
      <c r="S20" s="654" t="s">
        <v>8</v>
      </c>
      <c r="T20" s="655"/>
      <c r="U20" s="656" t="s">
        <v>747</v>
      </c>
      <c r="V20" s="657"/>
      <c r="W20" s="658"/>
    </row>
    <row r="21" spans="2:23" s="4" customFormat="1" ht="17.100000000000001" customHeight="1">
      <c r="B21" s="666" t="s">
        <v>569</v>
      </c>
      <c r="C21" s="667"/>
      <c r="D21" s="661" t="s">
        <v>788</v>
      </c>
      <c r="E21" s="662"/>
      <c r="F21" s="662"/>
      <c r="G21" s="662"/>
      <c r="H21" s="662"/>
      <c r="I21" s="662"/>
      <c r="J21" s="662"/>
      <c r="K21" s="662"/>
      <c r="L21" s="662"/>
      <c r="M21" s="695" t="s">
        <v>569</v>
      </c>
      <c r="N21" s="696"/>
      <c r="O21" s="661" t="s">
        <v>789</v>
      </c>
      <c r="P21" s="662"/>
      <c r="Q21" s="662"/>
      <c r="R21" s="662"/>
      <c r="S21" s="662"/>
      <c r="T21" s="662"/>
      <c r="U21" s="662"/>
      <c r="V21" s="662"/>
      <c r="W21" s="697"/>
    </row>
    <row r="22" spans="2:23" s="4" customFormat="1" ht="20.100000000000001" customHeight="1">
      <c r="B22" s="692" t="s">
        <v>566</v>
      </c>
      <c r="C22" s="682" t="s">
        <v>567</v>
      </c>
      <c r="D22" s="684" t="s">
        <v>620</v>
      </c>
      <c r="E22" s="685"/>
      <c r="F22" s="688" t="s">
        <v>758</v>
      </c>
      <c r="G22" s="689"/>
      <c r="H22" s="689"/>
      <c r="I22" s="689"/>
      <c r="J22" s="689"/>
      <c r="K22" s="689"/>
      <c r="L22" s="689"/>
      <c r="M22" s="692" t="s">
        <v>566</v>
      </c>
      <c r="N22" s="682" t="s">
        <v>567</v>
      </c>
      <c r="O22" s="684" t="s">
        <v>627</v>
      </c>
      <c r="P22" s="685"/>
      <c r="Q22" s="688" t="s">
        <v>759</v>
      </c>
      <c r="R22" s="689"/>
      <c r="S22" s="689"/>
      <c r="T22" s="689"/>
      <c r="U22" s="689"/>
      <c r="V22" s="689"/>
      <c r="W22" s="698"/>
    </row>
    <row r="23" spans="2:23" s="4" customFormat="1" ht="20.100000000000001" customHeight="1">
      <c r="B23" s="692"/>
      <c r="C23" s="683"/>
      <c r="D23" s="686"/>
      <c r="E23" s="687"/>
      <c r="F23" s="688"/>
      <c r="G23" s="689"/>
      <c r="H23" s="689"/>
      <c r="I23" s="689"/>
      <c r="J23" s="689"/>
      <c r="K23" s="689"/>
      <c r="L23" s="689"/>
      <c r="M23" s="692"/>
      <c r="N23" s="683"/>
      <c r="O23" s="686"/>
      <c r="P23" s="687"/>
      <c r="Q23" s="688"/>
      <c r="R23" s="689"/>
      <c r="S23" s="689"/>
      <c r="T23" s="689"/>
      <c r="U23" s="689"/>
      <c r="V23" s="689"/>
      <c r="W23" s="698"/>
    </row>
    <row r="24" spans="2:23" s="4" customFormat="1" ht="20.100000000000001" customHeight="1">
      <c r="B24" s="692"/>
      <c r="C24" s="700" t="s">
        <v>2</v>
      </c>
      <c r="D24" s="701">
        <v>1</v>
      </c>
      <c r="E24" s="702"/>
      <c r="F24" s="688"/>
      <c r="G24" s="689"/>
      <c r="H24" s="689"/>
      <c r="I24" s="689"/>
      <c r="J24" s="689"/>
      <c r="K24" s="689"/>
      <c r="L24" s="689"/>
      <c r="M24" s="692"/>
      <c r="N24" s="700" t="s">
        <v>2</v>
      </c>
      <c r="O24" s="701">
        <v>1</v>
      </c>
      <c r="P24" s="702"/>
      <c r="Q24" s="688"/>
      <c r="R24" s="689"/>
      <c r="S24" s="689"/>
      <c r="T24" s="689"/>
      <c r="U24" s="689"/>
      <c r="V24" s="689"/>
      <c r="W24" s="698"/>
    </row>
    <row r="25" spans="2:23" s="4" customFormat="1" ht="20.100000000000001" customHeight="1">
      <c r="B25" s="693"/>
      <c r="C25" s="683"/>
      <c r="D25" s="677"/>
      <c r="E25" s="678"/>
      <c r="F25" s="688"/>
      <c r="G25" s="689"/>
      <c r="H25" s="689"/>
      <c r="I25" s="689"/>
      <c r="J25" s="689"/>
      <c r="K25" s="689"/>
      <c r="L25" s="689"/>
      <c r="M25" s="693"/>
      <c r="N25" s="683"/>
      <c r="O25" s="677"/>
      <c r="P25" s="678"/>
      <c r="Q25" s="688"/>
      <c r="R25" s="689"/>
      <c r="S25" s="689"/>
      <c r="T25" s="689"/>
      <c r="U25" s="689"/>
      <c r="V25" s="689"/>
      <c r="W25" s="698"/>
    </row>
    <row r="26" spans="2:23" s="4" customFormat="1" ht="17.100000000000001" customHeight="1">
      <c r="B26" s="694" t="s">
        <v>568</v>
      </c>
      <c r="C26" s="694" t="s">
        <v>3</v>
      </c>
      <c r="D26" s="701" t="s">
        <v>707</v>
      </c>
      <c r="E26" s="702"/>
      <c r="F26" s="688"/>
      <c r="G26" s="689"/>
      <c r="H26" s="689"/>
      <c r="I26" s="689"/>
      <c r="J26" s="689"/>
      <c r="K26" s="689"/>
      <c r="L26" s="689"/>
      <c r="M26" s="694" t="s">
        <v>568</v>
      </c>
      <c r="N26" s="694" t="s">
        <v>3</v>
      </c>
      <c r="O26" s="701" t="s">
        <v>707</v>
      </c>
      <c r="P26" s="702"/>
      <c r="Q26" s="688"/>
      <c r="R26" s="689"/>
      <c r="S26" s="689"/>
      <c r="T26" s="689"/>
      <c r="U26" s="689"/>
      <c r="V26" s="689"/>
      <c r="W26" s="698"/>
    </row>
    <row r="27" spans="2:23" s="4" customFormat="1" ht="17.100000000000001" customHeight="1">
      <c r="B27" s="694"/>
      <c r="C27" s="694"/>
      <c r="D27" s="677"/>
      <c r="E27" s="678"/>
      <c r="F27" s="688"/>
      <c r="G27" s="689"/>
      <c r="H27" s="689"/>
      <c r="I27" s="689"/>
      <c r="J27" s="689"/>
      <c r="K27" s="689"/>
      <c r="L27" s="689"/>
      <c r="M27" s="694"/>
      <c r="N27" s="694"/>
      <c r="O27" s="677"/>
      <c r="P27" s="678"/>
      <c r="Q27" s="688"/>
      <c r="R27" s="689"/>
      <c r="S27" s="689"/>
      <c r="T27" s="689"/>
      <c r="U27" s="689"/>
      <c r="V27" s="689"/>
      <c r="W27" s="698"/>
    </row>
    <row r="28" spans="2:23" s="4" customFormat="1" ht="17.100000000000001" customHeight="1">
      <c r="B28" s="694"/>
      <c r="C28" s="694" t="s">
        <v>4</v>
      </c>
      <c r="D28" s="703" t="s">
        <v>708</v>
      </c>
      <c r="E28" s="704"/>
      <c r="F28" s="688"/>
      <c r="G28" s="689"/>
      <c r="H28" s="689"/>
      <c r="I28" s="689"/>
      <c r="J28" s="689"/>
      <c r="K28" s="689"/>
      <c r="L28" s="689"/>
      <c r="M28" s="694"/>
      <c r="N28" s="694" t="s">
        <v>4</v>
      </c>
      <c r="O28" s="701" t="s">
        <v>783</v>
      </c>
      <c r="P28" s="702"/>
      <c r="Q28" s="688"/>
      <c r="R28" s="689"/>
      <c r="S28" s="689"/>
      <c r="T28" s="689"/>
      <c r="U28" s="689"/>
      <c r="V28" s="689"/>
      <c r="W28" s="698"/>
    </row>
    <row r="29" spans="2:23" s="4" customFormat="1" ht="17.100000000000001" customHeight="1">
      <c r="B29" s="694"/>
      <c r="C29" s="694"/>
      <c r="D29" s="705"/>
      <c r="E29" s="706"/>
      <c r="F29" s="688"/>
      <c r="G29" s="689"/>
      <c r="H29" s="689"/>
      <c r="I29" s="689"/>
      <c r="J29" s="689"/>
      <c r="K29" s="689"/>
      <c r="L29" s="689"/>
      <c r="M29" s="694"/>
      <c r="N29" s="694"/>
      <c r="O29" s="677"/>
      <c r="P29" s="678"/>
      <c r="Q29" s="688"/>
      <c r="R29" s="689"/>
      <c r="S29" s="689"/>
      <c r="T29" s="689"/>
      <c r="U29" s="689"/>
      <c r="V29" s="689"/>
      <c r="W29" s="698"/>
    </row>
    <row r="30" spans="2:23" s="4" customFormat="1" ht="17.100000000000001" customHeight="1">
      <c r="B30" s="666" t="s">
        <v>5</v>
      </c>
      <c r="C30" s="668"/>
      <c r="D30" s="707" t="s">
        <v>709</v>
      </c>
      <c r="E30" s="708"/>
      <c r="F30" s="688"/>
      <c r="G30" s="689"/>
      <c r="H30" s="689"/>
      <c r="I30" s="689"/>
      <c r="J30" s="689"/>
      <c r="K30" s="689"/>
      <c r="L30" s="689"/>
      <c r="M30" s="666" t="s">
        <v>5</v>
      </c>
      <c r="N30" s="668"/>
      <c r="O30" s="707" t="s">
        <v>709</v>
      </c>
      <c r="P30" s="708"/>
      <c r="Q30" s="688"/>
      <c r="R30" s="689"/>
      <c r="S30" s="689"/>
      <c r="T30" s="689"/>
      <c r="U30" s="689"/>
      <c r="V30" s="689"/>
      <c r="W30" s="698"/>
    </row>
    <row r="31" spans="2:23" s="4" customFormat="1" ht="17.100000000000001" customHeight="1">
      <c r="B31" s="666" t="s">
        <v>6</v>
      </c>
      <c r="C31" s="668"/>
      <c r="D31" s="677" t="s">
        <v>715</v>
      </c>
      <c r="E31" s="678"/>
      <c r="F31" s="688"/>
      <c r="G31" s="689"/>
      <c r="H31" s="689"/>
      <c r="I31" s="689"/>
      <c r="J31" s="689"/>
      <c r="K31" s="689"/>
      <c r="L31" s="689"/>
      <c r="M31" s="666" t="s">
        <v>6</v>
      </c>
      <c r="N31" s="668"/>
      <c r="O31" s="677" t="s">
        <v>713</v>
      </c>
      <c r="P31" s="678"/>
      <c r="Q31" s="688"/>
      <c r="R31" s="689"/>
      <c r="S31" s="689"/>
      <c r="T31" s="689"/>
      <c r="U31" s="689"/>
      <c r="V31" s="689"/>
      <c r="W31" s="698"/>
    </row>
    <row r="32" spans="2:23" s="4" customFormat="1" ht="17.100000000000001" customHeight="1">
      <c r="B32" s="679" t="s">
        <v>29</v>
      </c>
      <c r="C32" s="680" t="s">
        <v>270</v>
      </c>
      <c r="D32" s="681"/>
      <c r="E32" s="258" t="s">
        <v>787</v>
      </c>
      <c r="F32" s="688"/>
      <c r="G32" s="689"/>
      <c r="H32" s="689"/>
      <c r="I32" s="689"/>
      <c r="J32" s="689"/>
      <c r="K32" s="689"/>
      <c r="L32" s="689"/>
      <c r="M32" s="679" t="s">
        <v>29</v>
      </c>
      <c r="N32" s="680" t="s">
        <v>270</v>
      </c>
      <c r="O32" s="681"/>
      <c r="P32" s="258" t="s">
        <v>787</v>
      </c>
      <c r="Q32" s="688"/>
      <c r="R32" s="689"/>
      <c r="S32" s="689"/>
      <c r="T32" s="689"/>
      <c r="U32" s="689"/>
      <c r="V32" s="689"/>
      <c r="W32" s="698"/>
    </row>
    <row r="33" spans="2:23" s="4" customFormat="1" ht="17.100000000000001" customHeight="1">
      <c r="B33" s="659"/>
      <c r="C33" s="680" t="s">
        <v>271</v>
      </c>
      <c r="D33" s="681"/>
      <c r="E33" s="245" t="s">
        <v>556</v>
      </c>
      <c r="F33" s="690"/>
      <c r="G33" s="691"/>
      <c r="H33" s="691"/>
      <c r="I33" s="691"/>
      <c r="J33" s="691"/>
      <c r="K33" s="691"/>
      <c r="L33" s="691"/>
      <c r="M33" s="659"/>
      <c r="N33" s="680" t="s">
        <v>271</v>
      </c>
      <c r="O33" s="681"/>
      <c r="P33" s="245" t="s">
        <v>556</v>
      </c>
      <c r="Q33" s="690"/>
      <c r="R33" s="691"/>
      <c r="S33" s="691"/>
      <c r="T33" s="691"/>
      <c r="U33" s="691"/>
      <c r="V33" s="691"/>
      <c r="W33" s="699"/>
    </row>
    <row r="34" spans="2:23" s="4" customFormat="1" ht="17.100000000000001" customHeight="1">
      <c r="B34" s="666" t="s">
        <v>7</v>
      </c>
      <c r="C34" s="667"/>
      <c r="D34" s="668"/>
      <c r="E34" s="673" t="s">
        <v>722</v>
      </c>
      <c r="F34" s="674"/>
      <c r="G34" s="674"/>
      <c r="H34" s="674"/>
      <c r="I34" s="674"/>
      <c r="J34" s="674"/>
      <c r="K34" s="674"/>
      <c r="L34" s="675"/>
      <c r="M34" s="666" t="s">
        <v>7</v>
      </c>
      <c r="N34" s="667"/>
      <c r="O34" s="668"/>
      <c r="P34" s="673" t="s">
        <v>723</v>
      </c>
      <c r="Q34" s="674"/>
      <c r="R34" s="674"/>
      <c r="S34" s="674"/>
      <c r="T34" s="674"/>
      <c r="U34" s="674"/>
      <c r="V34" s="674"/>
      <c r="W34" s="675"/>
    </row>
    <row r="35" spans="2:23" s="4" customFormat="1" ht="17.100000000000001" customHeight="1">
      <c r="B35" s="666" t="s">
        <v>46</v>
      </c>
      <c r="C35" s="667"/>
      <c r="D35" s="668"/>
      <c r="E35" s="669" t="s">
        <v>760</v>
      </c>
      <c r="F35" s="670"/>
      <c r="G35" s="670"/>
      <c r="H35" s="670"/>
      <c r="I35" s="670"/>
      <c r="J35" s="670"/>
      <c r="K35" s="670"/>
      <c r="L35" s="670"/>
      <c r="M35" s="666" t="s">
        <v>46</v>
      </c>
      <c r="N35" s="667"/>
      <c r="O35" s="668"/>
      <c r="P35" s="669" t="s">
        <v>761</v>
      </c>
      <c r="Q35" s="670"/>
      <c r="R35" s="670"/>
      <c r="S35" s="670"/>
      <c r="T35" s="670"/>
      <c r="U35" s="670"/>
      <c r="V35" s="670"/>
      <c r="W35" s="676"/>
    </row>
    <row r="36" spans="2:23" s="4" customFormat="1" ht="17.100000000000001" customHeight="1">
      <c r="B36" s="666" t="s">
        <v>273</v>
      </c>
      <c r="C36" s="667"/>
      <c r="D36" s="668"/>
      <c r="E36" s="669" t="s">
        <v>747</v>
      </c>
      <c r="F36" s="670"/>
      <c r="G36" s="670"/>
      <c r="H36" s="671"/>
      <c r="I36" s="671"/>
      <c r="J36" s="671"/>
      <c r="K36" s="671"/>
      <c r="L36" s="672"/>
      <c r="M36" s="666" t="s">
        <v>273</v>
      </c>
      <c r="N36" s="667"/>
      <c r="O36" s="668"/>
      <c r="P36" s="669" t="s">
        <v>747</v>
      </c>
      <c r="Q36" s="670"/>
      <c r="R36" s="670"/>
      <c r="S36" s="671"/>
      <c r="T36" s="671"/>
      <c r="U36" s="671"/>
      <c r="V36" s="671"/>
      <c r="W36" s="672"/>
    </row>
    <row r="37" spans="2:23" s="4" customFormat="1" ht="17.100000000000001" customHeight="1">
      <c r="B37" s="666" t="s">
        <v>292</v>
      </c>
      <c r="C37" s="667"/>
      <c r="D37" s="668"/>
      <c r="E37" s="669" t="s">
        <v>747</v>
      </c>
      <c r="F37" s="670"/>
      <c r="G37" s="670"/>
      <c r="H37" s="654" t="s">
        <v>8</v>
      </c>
      <c r="I37" s="655"/>
      <c r="J37" s="656"/>
      <c r="K37" s="657"/>
      <c r="L37" s="657"/>
      <c r="M37" s="666" t="s">
        <v>292</v>
      </c>
      <c r="N37" s="667"/>
      <c r="O37" s="668"/>
      <c r="P37" s="669" t="s">
        <v>747</v>
      </c>
      <c r="Q37" s="670"/>
      <c r="R37" s="670"/>
      <c r="S37" s="654" t="s">
        <v>8</v>
      </c>
      <c r="T37" s="655"/>
      <c r="U37" s="656" t="s">
        <v>747</v>
      </c>
      <c r="V37" s="657"/>
      <c r="W37" s="658"/>
    </row>
    <row r="38" spans="2:23" s="4" customFormat="1" ht="17.100000000000001" customHeight="1">
      <c r="B38" s="659" t="s">
        <v>569</v>
      </c>
      <c r="C38" s="660"/>
      <c r="D38" s="661" t="s">
        <v>788</v>
      </c>
      <c r="E38" s="662"/>
      <c r="F38" s="662"/>
      <c r="G38" s="662"/>
      <c r="H38" s="662"/>
      <c r="I38" s="662"/>
      <c r="J38" s="662"/>
      <c r="K38" s="662"/>
      <c r="L38" s="662"/>
      <c r="M38" s="659" t="s">
        <v>569</v>
      </c>
      <c r="N38" s="660"/>
      <c r="O38" s="663" t="s">
        <v>762</v>
      </c>
      <c r="P38" s="664"/>
      <c r="Q38" s="664"/>
      <c r="R38" s="664"/>
      <c r="S38" s="664"/>
      <c r="T38" s="664"/>
      <c r="U38" s="664"/>
      <c r="V38" s="664"/>
      <c r="W38" s="665"/>
    </row>
    <row r="39" spans="2:23" ht="15" customHeight="1">
      <c r="B39" s="202"/>
      <c r="C39" s="651" t="s">
        <v>570</v>
      </c>
      <c r="D39" s="652"/>
      <c r="E39" s="652"/>
      <c r="F39" s="652"/>
      <c r="G39" s="652"/>
      <c r="H39" s="652"/>
      <c r="I39" s="652"/>
      <c r="J39" s="652"/>
      <c r="K39" s="652"/>
      <c r="L39" s="652"/>
      <c r="M39" s="202"/>
      <c r="N39" s="202" t="s">
        <v>571</v>
      </c>
      <c r="O39" s="202"/>
      <c r="P39" s="202"/>
      <c r="Q39" s="202"/>
      <c r="R39" s="202"/>
      <c r="S39" s="202"/>
      <c r="T39" s="202"/>
      <c r="U39" s="202"/>
      <c r="V39" s="202"/>
      <c r="W39" s="202"/>
    </row>
    <row r="40" spans="2:23" ht="15" customHeight="1">
      <c r="B40" s="202"/>
      <c r="C40" s="653"/>
      <c r="D40" s="653"/>
      <c r="E40" s="653"/>
      <c r="F40" s="653"/>
      <c r="G40" s="653"/>
      <c r="H40" s="653"/>
      <c r="I40" s="653"/>
      <c r="J40" s="653"/>
      <c r="K40" s="653"/>
      <c r="L40" s="653"/>
      <c r="M40" s="202"/>
      <c r="N40" s="202" t="s">
        <v>572</v>
      </c>
      <c r="O40" s="202"/>
      <c r="P40" s="202"/>
      <c r="Q40" s="202"/>
      <c r="R40" s="202"/>
      <c r="S40" s="202"/>
      <c r="T40" s="202"/>
      <c r="U40" s="202"/>
      <c r="V40" s="202"/>
      <c r="W40" s="202"/>
    </row>
    <row r="41" spans="2:23" ht="15" customHeight="1">
      <c r="C41" s="202" t="s">
        <v>573</v>
      </c>
      <c r="N41" s="203" t="s">
        <v>519</v>
      </c>
      <c r="O41" s="203"/>
      <c r="P41" s="203"/>
      <c r="Q41" s="203"/>
      <c r="R41" s="203"/>
      <c r="S41" s="203"/>
      <c r="T41" s="203"/>
      <c r="U41" s="203"/>
      <c r="V41" s="203"/>
    </row>
    <row r="42" spans="2:23" ht="15" customHeight="1">
      <c r="C42" s="202" t="s">
        <v>575</v>
      </c>
      <c r="N42" s="203" t="s">
        <v>574</v>
      </c>
      <c r="O42" s="203"/>
      <c r="P42" s="203"/>
      <c r="Q42" s="203"/>
      <c r="R42" s="203"/>
      <c r="S42" s="203"/>
      <c r="T42" s="203"/>
      <c r="U42" s="203"/>
      <c r="V42" s="203"/>
    </row>
    <row r="43" spans="2:23">
      <c r="C43" s="203" t="s">
        <v>544</v>
      </c>
      <c r="N43" s="203" t="s">
        <v>453</v>
      </c>
      <c r="O43" s="203"/>
      <c r="P43" s="203"/>
      <c r="Q43" s="203"/>
      <c r="R43" s="203"/>
      <c r="S43" s="203"/>
      <c r="T43" s="203"/>
      <c r="U43" s="203"/>
      <c r="V43" s="203"/>
    </row>
    <row r="44" spans="2:23">
      <c r="N44" s="203"/>
    </row>
    <row r="45" spans="2:23">
      <c r="N45" s="20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1">
    <dataValidation type="list" allowBlank="1" showInputMessage="1" showErrorMessage="1" sqref="P16 P33 E16 E33" xr:uid="{00000000-0002-0000-0E00-000000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A45"/>
  <sheetViews>
    <sheetView showGridLines="0" showZeros="0" view="pageBreakPreview" topLeftCell="A5" zoomScale="85" zoomScaleNormal="100" zoomScaleSheetLayoutView="85" workbookViewId="0">
      <selection activeCell="C39" sqref="C39:L40"/>
    </sheetView>
  </sheetViews>
  <sheetFormatPr defaultColWidth="9" defaultRowHeight="12"/>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row r="2" spans="2:25" s="4" customFormat="1" ht="22.5" customHeight="1">
      <c r="B2" s="713" t="s">
        <v>565</v>
      </c>
      <c r="C2" s="713"/>
      <c r="D2" s="713"/>
      <c r="E2" s="713"/>
      <c r="F2" s="713"/>
      <c r="G2" s="713"/>
      <c r="H2" s="713"/>
      <c r="I2" s="713"/>
      <c r="J2" s="713"/>
      <c r="K2" s="713"/>
      <c r="L2" s="713"/>
      <c r="M2" s="713"/>
      <c r="N2" s="713"/>
      <c r="O2" s="713"/>
      <c r="P2" s="713"/>
      <c r="Q2" s="713"/>
      <c r="R2" s="713"/>
      <c r="S2" s="713"/>
      <c r="T2" s="713"/>
      <c r="U2" s="713"/>
      <c r="V2" s="713"/>
      <c r="W2" s="713"/>
      <c r="Y2" s="95" t="s">
        <v>553</v>
      </c>
    </row>
    <row r="3" spans="2:25" s="4" customFormat="1" ht="20.100000000000001" customHeight="1">
      <c r="B3" s="200" t="s">
        <v>27</v>
      </c>
      <c r="C3" s="200"/>
      <c r="D3" s="714" t="str">
        <f>'様式A-1'!D3</f>
        <v>ナカヤマトンネル</v>
      </c>
      <c r="E3" s="714"/>
      <c r="F3" s="714"/>
      <c r="G3" s="714"/>
      <c r="H3" s="399" t="s">
        <v>28</v>
      </c>
      <c r="I3" s="399"/>
      <c r="J3" s="715" t="str">
        <f>'様式A-1'!J3</f>
        <v>一般国道490号　小郡萩道路</v>
      </c>
      <c r="K3" s="715"/>
      <c r="L3" s="715"/>
      <c r="M3" s="408" t="s">
        <v>258</v>
      </c>
      <c r="N3" s="408"/>
      <c r="O3" s="408"/>
      <c r="P3" s="716" t="str">
        <f>'様式B(トンネル様式1P001)'!K5</f>
        <v>基礎地盤コンサルタンツ株式会社</v>
      </c>
      <c r="Q3" s="716"/>
      <c r="R3" s="716"/>
      <c r="S3" s="436" t="s">
        <v>222</v>
      </c>
      <c r="T3" s="438"/>
      <c r="U3" s="717">
        <f>'様式B(トンネル様式1P001)'!Q5</f>
        <v>45160</v>
      </c>
      <c r="V3" s="718"/>
      <c r="W3" s="719"/>
      <c r="Y3" s="95" t="s">
        <v>556</v>
      </c>
    </row>
    <row r="4" spans="2:25" s="4" customFormat="1" ht="20.100000000000001" customHeight="1">
      <c r="B4" s="201" t="s">
        <v>0</v>
      </c>
      <c r="C4" s="201"/>
      <c r="D4" s="723" t="str">
        <f>'様式A-1'!D4</f>
        <v>中山トンネル</v>
      </c>
      <c r="E4" s="723"/>
      <c r="F4" s="723"/>
      <c r="G4" s="723"/>
      <c r="H4" s="407" t="s">
        <v>1</v>
      </c>
      <c r="I4" s="407"/>
      <c r="J4" s="715" t="str">
        <f>'様式A-1'!R3</f>
        <v>山口県宇部土木建築事務所
美祢支所</v>
      </c>
      <c r="K4" s="715"/>
      <c r="L4" s="715"/>
      <c r="M4" s="408" t="s">
        <v>259</v>
      </c>
      <c r="N4" s="408"/>
      <c r="O4" s="408"/>
      <c r="P4" s="724" t="str">
        <f>'様式B(トンネル様式1P001)'!K6</f>
        <v>安田　啓吾</v>
      </c>
      <c r="Q4" s="724"/>
      <c r="R4" s="724"/>
      <c r="S4" s="568"/>
      <c r="T4" s="569"/>
      <c r="U4" s="720"/>
      <c r="V4" s="721"/>
      <c r="W4" s="722"/>
      <c r="Y4" s="95" t="s">
        <v>54</v>
      </c>
    </row>
    <row r="5" spans="2:25" s="4" customFormat="1" ht="20.100000000000001" customHeight="1">
      <c r="B5" s="692" t="s">
        <v>566</v>
      </c>
      <c r="C5" s="682" t="s">
        <v>567</v>
      </c>
      <c r="D5" s="684" t="s">
        <v>627</v>
      </c>
      <c r="E5" s="685"/>
      <c r="F5" s="688" t="s">
        <v>763</v>
      </c>
      <c r="G5" s="689"/>
      <c r="H5" s="689"/>
      <c r="I5" s="689"/>
      <c r="J5" s="689"/>
      <c r="K5" s="689"/>
      <c r="L5" s="689"/>
      <c r="M5" s="712" t="s">
        <v>566</v>
      </c>
      <c r="N5" s="700" t="s">
        <v>567</v>
      </c>
      <c r="O5" s="684" t="s">
        <v>637</v>
      </c>
      <c r="P5" s="685"/>
      <c r="Q5" s="709" t="s">
        <v>764</v>
      </c>
      <c r="R5" s="710"/>
      <c r="S5" s="710"/>
      <c r="T5" s="710"/>
      <c r="U5" s="710"/>
      <c r="V5" s="710"/>
      <c r="W5" s="711"/>
      <c r="Y5" s="95" t="s">
        <v>55</v>
      </c>
    </row>
    <row r="6" spans="2:25" s="4" customFormat="1" ht="20.100000000000001" customHeight="1">
      <c r="B6" s="692"/>
      <c r="C6" s="683"/>
      <c r="D6" s="686"/>
      <c r="E6" s="687"/>
      <c r="F6" s="688"/>
      <c r="G6" s="689"/>
      <c r="H6" s="689"/>
      <c r="I6" s="689"/>
      <c r="J6" s="689"/>
      <c r="K6" s="689"/>
      <c r="L6" s="689"/>
      <c r="M6" s="692"/>
      <c r="N6" s="683"/>
      <c r="O6" s="686"/>
      <c r="P6" s="687"/>
      <c r="Q6" s="688"/>
      <c r="R6" s="689"/>
      <c r="S6" s="689"/>
      <c r="T6" s="689"/>
      <c r="U6" s="689"/>
      <c r="V6" s="689"/>
      <c r="W6" s="698"/>
    </row>
    <row r="7" spans="2:25" s="4" customFormat="1" ht="20.100000000000001" customHeight="1">
      <c r="B7" s="692"/>
      <c r="C7" s="700" t="s">
        <v>2</v>
      </c>
      <c r="D7" s="701">
        <v>2</v>
      </c>
      <c r="E7" s="702"/>
      <c r="F7" s="688"/>
      <c r="G7" s="689"/>
      <c r="H7" s="689"/>
      <c r="I7" s="689"/>
      <c r="J7" s="689"/>
      <c r="K7" s="689"/>
      <c r="L7" s="689"/>
      <c r="M7" s="692"/>
      <c r="N7" s="700" t="s">
        <v>2</v>
      </c>
      <c r="O7" s="701">
        <v>1</v>
      </c>
      <c r="P7" s="702"/>
      <c r="Q7" s="688"/>
      <c r="R7" s="689"/>
      <c r="S7" s="689"/>
      <c r="T7" s="689"/>
      <c r="U7" s="689"/>
      <c r="V7" s="689"/>
      <c r="W7" s="698"/>
    </row>
    <row r="8" spans="2:25" s="4" customFormat="1" ht="20.100000000000001" customHeight="1">
      <c r="B8" s="693"/>
      <c r="C8" s="683"/>
      <c r="D8" s="677"/>
      <c r="E8" s="678"/>
      <c r="F8" s="688"/>
      <c r="G8" s="689"/>
      <c r="H8" s="689"/>
      <c r="I8" s="689"/>
      <c r="J8" s="689"/>
      <c r="K8" s="689"/>
      <c r="L8" s="689"/>
      <c r="M8" s="693"/>
      <c r="N8" s="683"/>
      <c r="O8" s="677"/>
      <c r="P8" s="678"/>
      <c r="Q8" s="688"/>
      <c r="R8" s="689"/>
      <c r="S8" s="689"/>
      <c r="T8" s="689"/>
      <c r="U8" s="689"/>
      <c r="V8" s="689"/>
      <c r="W8" s="698"/>
    </row>
    <row r="9" spans="2:25" s="4" customFormat="1" ht="17.100000000000001" customHeight="1">
      <c r="B9" s="694" t="s">
        <v>568</v>
      </c>
      <c r="C9" s="694" t="s">
        <v>3</v>
      </c>
      <c r="D9" s="701" t="s">
        <v>707</v>
      </c>
      <c r="E9" s="702"/>
      <c r="F9" s="688"/>
      <c r="G9" s="689"/>
      <c r="H9" s="689"/>
      <c r="I9" s="689"/>
      <c r="J9" s="689"/>
      <c r="K9" s="689"/>
      <c r="L9" s="689"/>
      <c r="M9" s="694" t="s">
        <v>568</v>
      </c>
      <c r="N9" s="694" t="s">
        <v>3</v>
      </c>
      <c r="O9" s="701" t="s">
        <v>707</v>
      </c>
      <c r="P9" s="702"/>
      <c r="Q9" s="688"/>
      <c r="R9" s="689"/>
      <c r="S9" s="689"/>
      <c r="T9" s="689"/>
      <c r="U9" s="689"/>
      <c r="V9" s="689"/>
      <c r="W9" s="698"/>
    </row>
    <row r="10" spans="2:25" s="4" customFormat="1" ht="17.100000000000001" customHeight="1">
      <c r="B10" s="694"/>
      <c r="C10" s="694"/>
      <c r="D10" s="677"/>
      <c r="E10" s="678"/>
      <c r="F10" s="688"/>
      <c r="G10" s="689"/>
      <c r="H10" s="689"/>
      <c r="I10" s="689"/>
      <c r="J10" s="689"/>
      <c r="K10" s="689"/>
      <c r="L10" s="689"/>
      <c r="M10" s="694"/>
      <c r="N10" s="694"/>
      <c r="O10" s="677"/>
      <c r="P10" s="678"/>
      <c r="Q10" s="688"/>
      <c r="R10" s="689"/>
      <c r="S10" s="689"/>
      <c r="T10" s="689"/>
      <c r="U10" s="689"/>
      <c r="V10" s="689"/>
      <c r="W10" s="698"/>
    </row>
    <row r="11" spans="2:25" s="4" customFormat="1" ht="17.100000000000001" customHeight="1">
      <c r="B11" s="694"/>
      <c r="C11" s="694" t="s">
        <v>4</v>
      </c>
      <c r="D11" s="701" t="s">
        <v>784</v>
      </c>
      <c r="E11" s="702"/>
      <c r="F11" s="688"/>
      <c r="G11" s="689"/>
      <c r="H11" s="689"/>
      <c r="I11" s="689"/>
      <c r="J11" s="689"/>
      <c r="K11" s="689"/>
      <c r="L11" s="689"/>
      <c r="M11" s="694"/>
      <c r="N11" s="694" t="s">
        <v>4</v>
      </c>
      <c r="O11" s="701" t="s">
        <v>711</v>
      </c>
      <c r="P11" s="702"/>
      <c r="Q11" s="688"/>
      <c r="R11" s="689"/>
      <c r="S11" s="689"/>
      <c r="T11" s="689"/>
      <c r="U11" s="689"/>
      <c r="V11" s="689"/>
      <c r="W11" s="698"/>
    </row>
    <row r="12" spans="2:25" s="4" customFormat="1" ht="17.100000000000001" customHeight="1">
      <c r="B12" s="694"/>
      <c r="C12" s="694"/>
      <c r="D12" s="677"/>
      <c r="E12" s="678"/>
      <c r="F12" s="688"/>
      <c r="G12" s="689"/>
      <c r="H12" s="689"/>
      <c r="I12" s="689"/>
      <c r="J12" s="689"/>
      <c r="K12" s="689"/>
      <c r="L12" s="689"/>
      <c r="M12" s="694"/>
      <c r="N12" s="694"/>
      <c r="O12" s="677"/>
      <c r="P12" s="678"/>
      <c r="Q12" s="688"/>
      <c r="R12" s="689"/>
      <c r="S12" s="689"/>
      <c r="T12" s="689"/>
      <c r="U12" s="689"/>
      <c r="V12" s="689"/>
      <c r="W12" s="698"/>
    </row>
    <row r="13" spans="2:25" s="4" customFormat="1" ht="17.100000000000001" customHeight="1">
      <c r="B13" s="666" t="s">
        <v>5</v>
      </c>
      <c r="C13" s="668"/>
      <c r="D13" s="707" t="s">
        <v>709</v>
      </c>
      <c r="E13" s="708"/>
      <c r="F13" s="688"/>
      <c r="G13" s="689"/>
      <c r="H13" s="689"/>
      <c r="I13" s="689"/>
      <c r="J13" s="689"/>
      <c r="K13" s="689"/>
      <c r="L13" s="689"/>
      <c r="M13" s="666" t="s">
        <v>5</v>
      </c>
      <c r="N13" s="668"/>
      <c r="O13" s="707" t="s">
        <v>712</v>
      </c>
      <c r="P13" s="708"/>
      <c r="Q13" s="688"/>
      <c r="R13" s="689"/>
      <c r="S13" s="689"/>
      <c r="T13" s="689"/>
      <c r="U13" s="689"/>
      <c r="V13" s="689"/>
      <c r="W13" s="698"/>
    </row>
    <row r="14" spans="2:25" s="4" customFormat="1" ht="17.100000000000001" customHeight="1">
      <c r="B14" s="666" t="s">
        <v>6</v>
      </c>
      <c r="C14" s="668"/>
      <c r="D14" s="677" t="s">
        <v>713</v>
      </c>
      <c r="E14" s="678"/>
      <c r="F14" s="688"/>
      <c r="G14" s="689"/>
      <c r="H14" s="689"/>
      <c r="I14" s="689"/>
      <c r="J14" s="689"/>
      <c r="K14" s="689"/>
      <c r="L14" s="689"/>
      <c r="M14" s="666" t="s">
        <v>6</v>
      </c>
      <c r="N14" s="668"/>
      <c r="O14" s="677" t="s">
        <v>713</v>
      </c>
      <c r="P14" s="678"/>
      <c r="Q14" s="688"/>
      <c r="R14" s="689"/>
      <c r="S14" s="689"/>
      <c r="T14" s="689"/>
      <c r="U14" s="689"/>
      <c r="V14" s="689"/>
      <c r="W14" s="698"/>
    </row>
    <row r="15" spans="2:25" s="4" customFormat="1" ht="17.100000000000001" customHeight="1">
      <c r="B15" s="679" t="s">
        <v>29</v>
      </c>
      <c r="C15" s="680" t="s">
        <v>270</v>
      </c>
      <c r="D15" s="681"/>
      <c r="E15" s="258" t="s">
        <v>787</v>
      </c>
      <c r="F15" s="688"/>
      <c r="G15" s="689"/>
      <c r="H15" s="689"/>
      <c r="I15" s="689"/>
      <c r="J15" s="689"/>
      <c r="K15" s="689"/>
      <c r="L15" s="689"/>
      <c r="M15" s="679" t="s">
        <v>29</v>
      </c>
      <c r="N15" s="680" t="s">
        <v>270</v>
      </c>
      <c r="O15" s="681"/>
      <c r="P15" s="258" t="s">
        <v>787</v>
      </c>
      <c r="Q15" s="688"/>
      <c r="R15" s="689"/>
      <c r="S15" s="689"/>
      <c r="T15" s="689"/>
      <c r="U15" s="689"/>
      <c r="V15" s="689"/>
      <c r="W15" s="698"/>
    </row>
    <row r="16" spans="2:25" s="4" customFormat="1" ht="17.100000000000001" customHeight="1">
      <c r="B16" s="659"/>
      <c r="C16" s="680" t="s">
        <v>271</v>
      </c>
      <c r="D16" s="681"/>
      <c r="E16" s="245" t="s">
        <v>556</v>
      </c>
      <c r="F16" s="690"/>
      <c r="G16" s="691"/>
      <c r="H16" s="691"/>
      <c r="I16" s="691"/>
      <c r="J16" s="691"/>
      <c r="K16" s="691"/>
      <c r="L16" s="691"/>
      <c r="M16" s="659"/>
      <c r="N16" s="680" t="s">
        <v>271</v>
      </c>
      <c r="O16" s="681"/>
      <c r="P16" s="245" t="s">
        <v>556</v>
      </c>
      <c r="Q16" s="690"/>
      <c r="R16" s="691"/>
      <c r="S16" s="691"/>
      <c r="T16" s="691"/>
      <c r="U16" s="691"/>
      <c r="V16" s="691"/>
      <c r="W16" s="699"/>
    </row>
    <row r="17" spans="2:23" s="4" customFormat="1" ht="17.100000000000001" customHeight="1">
      <c r="B17" s="666" t="s">
        <v>7</v>
      </c>
      <c r="C17" s="667"/>
      <c r="D17" s="668"/>
      <c r="E17" s="673" t="s">
        <v>723</v>
      </c>
      <c r="F17" s="674"/>
      <c r="G17" s="674"/>
      <c r="H17" s="674"/>
      <c r="I17" s="674"/>
      <c r="J17" s="674"/>
      <c r="K17" s="674"/>
      <c r="L17" s="675"/>
      <c r="M17" s="666" t="s">
        <v>7</v>
      </c>
      <c r="N17" s="667"/>
      <c r="O17" s="668"/>
      <c r="P17" s="673" t="s">
        <v>724</v>
      </c>
      <c r="Q17" s="674"/>
      <c r="R17" s="674"/>
      <c r="S17" s="674"/>
      <c r="T17" s="674"/>
      <c r="U17" s="674"/>
      <c r="V17" s="674"/>
      <c r="W17" s="675"/>
    </row>
    <row r="18" spans="2:23" s="4" customFormat="1" ht="17.100000000000001" customHeight="1">
      <c r="B18" s="666" t="s">
        <v>46</v>
      </c>
      <c r="C18" s="667"/>
      <c r="D18" s="668"/>
      <c r="E18" s="669" t="s">
        <v>761</v>
      </c>
      <c r="F18" s="670"/>
      <c r="G18" s="670"/>
      <c r="H18" s="670"/>
      <c r="I18" s="670"/>
      <c r="J18" s="670"/>
      <c r="K18" s="670"/>
      <c r="L18" s="670"/>
      <c r="M18" s="666" t="s">
        <v>46</v>
      </c>
      <c r="N18" s="667"/>
      <c r="O18" s="668"/>
      <c r="P18" s="669" t="s">
        <v>765</v>
      </c>
      <c r="Q18" s="670"/>
      <c r="R18" s="670"/>
      <c r="S18" s="670"/>
      <c r="T18" s="670"/>
      <c r="U18" s="670"/>
      <c r="V18" s="670"/>
      <c r="W18" s="676"/>
    </row>
    <row r="19" spans="2:23" s="4" customFormat="1" ht="17.100000000000001" customHeight="1">
      <c r="B19" s="666" t="s">
        <v>273</v>
      </c>
      <c r="C19" s="667"/>
      <c r="D19" s="668"/>
      <c r="E19" s="669" t="s">
        <v>747</v>
      </c>
      <c r="F19" s="670"/>
      <c r="G19" s="670"/>
      <c r="H19" s="671"/>
      <c r="I19" s="671"/>
      <c r="J19" s="671"/>
      <c r="K19" s="671"/>
      <c r="L19" s="672"/>
      <c r="M19" s="666" t="s">
        <v>273</v>
      </c>
      <c r="N19" s="667"/>
      <c r="O19" s="668"/>
      <c r="P19" s="669" t="s">
        <v>747</v>
      </c>
      <c r="Q19" s="670"/>
      <c r="R19" s="670"/>
      <c r="S19" s="671"/>
      <c r="T19" s="671"/>
      <c r="U19" s="671"/>
      <c r="V19" s="671"/>
      <c r="W19" s="672"/>
    </row>
    <row r="20" spans="2:23" s="4" customFormat="1" ht="17.100000000000001" customHeight="1">
      <c r="B20" s="666" t="s">
        <v>292</v>
      </c>
      <c r="C20" s="667"/>
      <c r="D20" s="668"/>
      <c r="E20" s="669" t="s">
        <v>747</v>
      </c>
      <c r="F20" s="670"/>
      <c r="G20" s="670"/>
      <c r="H20" s="654" t="s">
        <v>8</v>
      </c>
      <c r="I20" s="655"/>
      <c r="J20" s="656"/>
      <c r="K20" s="657"/>
      <c r="L20" s="657"/>
      <c r="M20" s="666" t="s">
        <v>292</v>
      </c>
      <c r="N20" s="667"/>
      <c r="O20" s="668"/>
      <c r="P20" s="669" t="s">
        <v>747</v>
      </c>
      <c r="Q20" s="670"/>
      <c r="R20" s="670"/>
      <c r="S20" s="654" t="s">
        <v>8</v>
      </c>
      <c r="T20" s="655"/>
      <c r="U20" s="656" t="s">
        <v>747</v>
      </c>
      <c r="V20" s="657"/>
      <c r="W20" s="658"/>
    </row>
    <row r="21" spans="2:23" s="4" customFormat="1" ht="17.100000000000001" customHeight="1">
      <c r="B21" s="666" t="s">
        <v>569</v>
      </c>
      <c r="C21" s="667"/>
      <c r="D21" s="661" t="s">
        <v>762</v>
      </c>
      <c r="E21" s="662"/>
      <c r="F21" s="662"/>
      <c r="G21" s="662"/>
      <c r="H21" s="662"/>
      <c r="I21" s="662"/>
      <c r="J21" s="662"/>
      <c r="K21" s="662"/>
      <c r="L21" s="662"/>
      <c r="M21" s="695" t="s">
        <v>569</v>
      </c>
      <c r="N21" s="696"/>
      <c r="O21" s="661" t="s">
        <v>766</v>
      </c>
      <c r="P21" s="662"/>
      <c r="Q21" s="662"/>
      <c r="R21" s="662"/>
      <c r="S21" s="662"/>
      <c r="T21" s="662"/>
      <c r="U21" s="662"/>
      <c r="V21" s="662"/>
      <c r="W21" s="697"/>
    </row>
    <row r="22" spans="2:23" s="4" customFormat="1" ht="20.100000000000001" customHeight="1">
      <c r="B22" s="692" t="s">
        <v>566</v>
      </c>
      <c r="C22" s="682" t="s">
        <v>567</v>
      </c>
      <c r="D22" s="684" t="s">
        <v>640</v>
      </c>
      <c r="E22" s="685"/>
      <c r="F22" s="688" t="s">
        <v>767</v>
      </c>
      <c r="G22" s="689"/>
      <c r="H22" s="689"/>
      <c r="I22" s="689"/>
      <c r="J22" s="689"/>
      <c r="K22" s="689"/>
      <c r="L22" s="689"/>
      <c r="M22" s="692" t="s">
        <v>566</v>
      </c>
      <c r="N22" s="682" t="s">
        <v>567</v>
      </c>
      <c r="O22" s="684" t="s">
        <v>642</v>
      </c>
      <c r="P22" s="685"/>
      <c r="Q22" s="688" t="s">
        <v>768</v>
      </c>
      <c r="R22" s="689"/>
      <c r="S22" s="689"/>
      <c r="T22" s="689"/>
      <c r="U22" s="689"/>
      <c r="V22" s="689"/>
      <c r="W22" s="698"/>
    </row>
    <row r="23" spans="2:23" s="4" customFormat="1" ht="20.100000000000001" customHeight="1">
      <c r="B23" s="692"/>
      <c r="C23" s="683"/>
      <c r="D23" s="686"/>
      <c r="E23" s="687"/>
      <c r="F23" s="688"/>
      <c r="G23" s="689"/>
      <c r="H23" s="689"/>
      <c r="I23" s="689"/>
      <c r="J23" s="689"/>
      <c r="K23" s="689"/>
      <c r="L23" s="689"/>
      <c r="M23" s="692"/>
      <c r="N23" s="683"/>
      <c r="O23" s="686"/>
      <c r="P23" s="687"/>
      <c r="Q23" s="688"/>
      <c r="R23" s="689"/>
      <c r="S23" s="689"/>
      <c r="T23" s="689"/>
      <c r="U23" s="689"/>
      <c r="V23" s="689"/>
      <c r="W23" s="698"/>
    </row>
    <row r="24" spans="2:23" s="4" customFormat="1" ht="20.100000000000001" customHeight="1">
      <c r="B24" s="692"/>
      <c r="C24" s="700" t="s">
        <v>2</v>
      </c>
      <c r="D24" s="701">
        <v>1</v>
      </c>
      <c r="E24" s="702"/>
      <c r="F24" s="688"/>
      <c r="G24" s="689"/>
      <c r="H24" s="689"/>
      <c r="I24" s="689"/>
      <c r="J24" s="689"/>
      <c r="K24" s="689"/>
      <c r="L24" s="689"/>
      <c r="M24" s="692"/>
      <c r="N24" s="700" t="s">
        <v>2</v>
      </c>
      <c r="O24" s="701">
        <v>1</v>
      </c>
      <c r="P24" s="702"/>
      <c r="Q24" s="688"/>
      <c r="R24" s="689"/>
      <c r="S24" s="689"/>
      <c r="T24" s="689"/>
      <c r="U24" s="689"/>
      <c r="V24" s="689"/>
      <c r="W24" s="698"/>
    </row>
    <row r="25" spans="2:23" s="4" customFormat="1" ht="20.100000000000001" customHeight="1">
      <c r="B25" s="693"/>
      <c r="C25" s="683"/>
      <c r="D25" s="677"/>
      <c r="E25" s="678"/>
      <c r="F25" s="688"/>
      <c r="G25" s="689"/>
      <c r="H25" s="689"/>
      <c r="I25" s="689"/>
      <c r="J25" s="689"/>
      <c r="K25" s="689"/>
      <c r="L25" s="689"/>
      <c r="M25" s="693"/>
      <c r="N25" s="683"/>
      <c r="O25" s="677"/>
      <c r="P25" s="678"/>
      <c r="Q25" s="688"/>
      <c r="R25" s="689"/>
      <c r="S25" s="689"/>
      <c r="T25" s="689"/>
      <c r="U25" s="689"/>
      <c r="V25" s="689"/>
      <c r="W25" s="698"/>
    </row>
    <row r="26" spans="2:23" s="4" customFormat="1" ht="17.100000000000001" customHeight="1">
      <c r="B26" s="694" t="s">
        <v>568</v>
      </c>
      <c r="C26" s="694" t="s">
        <v>3</v>
      </c>
      <c r="D26" s="701" t="s">
        <v>707</v>
      </c>
      <c r="E26" s="702"/>
      <c r="F26" s="688"/>
      <c r="G26" s="689"/>
      <c r="H26" s="689"/>
      <c r="I26" s="689"/>
      <c r="J26" s="689"/>
      <c r="K26" s="689"/>
      <c r="L26" s="689"/>
      <c r="M26" s="694" t="s">
        <v>568</v>
      </c>
      <c r="N26" s="694" t="s">
        <v>3</v>
      </c>
      <c r="O26" s="701" t="s">
        <v>707</v>
      </c>
      <c r="P26" s="702"/>
      <c r="Q26" s="688"/>
      <c r="R26" s="689"/>
      <c r="S26" s="689"/>
      <c r="T26" s="689"/>
      <c r="U26" s="689"/>
      <c r="V26" s="689"/>
      <c r="W26" s="698"/>
    </row>
    <row r="27" spans="2:23" s="4" customFormat="1" ht="17.100000000000001" customHeight="1">
      <c r="B27" s="694"/>
      <c r="C27" s="694"/>
      <c r="D27" s="677"/>
      <c r="E27" s="678"/>
      <c r="F27" s="688"/>
      <c r="G27" s="689"/>
      <c r="H27" s="689"/>
      <c r="I27" s="689"/>
      <c r="J27" s="689"/>
      <c r="K27" s="689"/>
      <c r="L27" s="689"/>
      <c r="M27" s="694"/>
      <c r="N27" s="694"/>
      <c r="O27" s="677"/>
      <c r="P27" s="678"/>
      <c r="Q27" s="688"/>
      <c r="R27" s="689"/>
      <c r="S27" s="689"/>
      <c r="T27" s="689"/>
      <c r="U27" s="689"/>
      <c r="V27" s="689"/>
      <c r="W27" s="698"/>
    </row>
    <row r="28" spans="2:23" s="4" customFormat="1" ht="17.100000000000001" customHeight="1">
      <c r="B28" s="694"/>
      <c r="C28" s="694" t="s">
        <v>4</v>
      </c>
      <c r="D28" s="703" t="s">
        <v>708</v>
      </c>
      <c r="E28" s="704"/>
      <c r="F28" s="688"/>
      <c r="G28" s="689"/>
      <c r="H28" s="689"/>
      <c r="I28" s="689"/>
      <c r="J28" s="689"/>
      <c r="K28" s="689"/>
      <c r="L28" s="689"/>
      <c r="M28" s="694"/>
      <c r="N28" s="694" t="s">
        <v>4</v>
      </c>
      <c r="O28" s="701" t="s">
        <v>785</v>
      </c>
      <c r="P28" s="702"/>
      <c r="Q28" s="688"/>
      <c r="R28" s="689"/>
      <c r="S28" s="689"/>
      <c r="T28" s="689"/>
      <c r="U28" s="689"/>
      <c r="V28" s="689"/>
      <c r="W28" s="698"/>
    </row>
    <row r="29" spans="2:23" s="4" customFormat="1" ht="17.100000000000001" customHeight="1">
      <c r="B29" s="694"/>
      <c r="C29" s="694"/>
      <c r="D29" s="705"/>
      <c r="E29" s="706"/>
      <c r="F29" s="688"/>
      <c r="G29" s="689"/>
      <c r="H29" s="689"/>
      <c r="I29" s="689"/>
      <c r="J29" s="689"/>
      <c r="K29" s="689"/>
      <c r="L29" s="689"/>
      <c r="M29" s="694"/>
      <c r="N29" s="694"/>
      <c r="O29" s="677"/>
      <c r="P29" s="678"/>
      <c r="Q29" s="688"/>
      <c r="R29" s="689"/>
      <c r="S29" s="689"/>
      <c r="T29" s="689"/>
      <c r="U29" s="689"/>
      <c r="V29" s="689"/>
      <c r="W29" s="698"/>
    </row>
    <row r="30" spans="2:23" s="4" customFormat="1" ht="17.100000000000001" customHeight="1">
      <c r="B30" s="666" t="s">
        <v>5</v>
      </c>
      <c r="C30" s="668"/>
      <c r="D30" s="707" t="s">
        <v>709</v>
      </c>
      <c r="E30" s="708"/>
      <c r="F30" s="688"/>
      <c r="G30" s="689"/>
      <c r="H30" s="689"/>
      <c r="I30" s="689"/>
      <c r="J30" s="689"/>
      <c r="K30" s="689"/>
      <c r="L30" s="689"/>
      <c r="M30" s="666" t="s">
        <v>5</v>
      </c>
      <c r="N30" s="668"/>
      <c r="O30" s="707" t="s">
        <v>709</v>
      </c>
      <c r="P30" s="708"/>
      <c r="Q30" s="688"/>
      <c r="R30" s="689"/>
      <c r="S30" s="689"/>
      <c r="T30" s="689"/>
      <c r="U30" s="689"/>
      <c r="V30" s="689"/>
      <c r="W30" s="698"/>
    </row>
    <row r="31" spans="2:23" s="4" customFormat="1" ht="17.100000000000001" customHeight="1">
      <c r="B31" s="666" t="s">
        <v>6</v>
      </c>
      <c r="C31" s="668"/>
      <c r="D31" s="677" t="s">
        <v>715</v>
      </c>
      <c r="E31" s="678"/>
      <c r="F31" s="688"/>
      <c r="G31" s="689"/>
      <c r="H31" s="689"/>
      <c r="I31" s="689"/>
      <c r="J31" s="689"/>
      <c r="K31" s="689"/>
      <c r="L31" s="689"/>
      <c r="M31" s="666" t="s">
        <v>6</v>
      </c>
      <c r="N31" s="668"/>
      <c r="O31" s="677" t="s">
        <v>714</v>
      </c>
      <c r="P31" s="678"/>
      <c r="Q31" s="688"/>
      <c r="R31" s="689"/>
      <c r="S31" s="689"/>
      <c r="T31" s="689"/>
      <c r="U31" s="689"/>
      <c r="V31" s="689"/>
      <c r="W31" s="698"/>
    </row>
    <row r="32" spans="2:23" s="4" customFormat="1" ht="17.100000000000001" customHeight="1">
      <c r="B32" s="679" t="s">
        <v>29</v>
      </c>
      <c r="C32" s="680" t="s">
        <v>270</v>
      </c>
      <c r="D32" s="681"/>
      <c r="E32" s="258" t="s">
        <v>787</v>
      </c>
      <c r="F32" s="688"/>
      <c r="G32" s="689"/>
      <c r="H32" s="689"/>
      <c r="I32" s="689"/>
      <c r="J32" s="689"/>
      <c r="K32" s="689"/>
      <c r="L32" s="689"/>
      <c r="M32" s="679" t="s">
        <v>29</v>
      </c>
      <c r="N32" s="680" t="s">
        <v>270</v>
      </c>
      <c r="O32" s="681"/>
      <c r="P32" s="258" t="s">
        <v>787</v>
      </c>
      <c r="Q32" s="688"/>
      <c r="R32" s="689"/>
      <c r="S32" s="689"/>
      <c r="T32" s="689"/>
      <c r="U32" s="689"/>
      <c r="V32" s="689"/>
      <c r="W32" s="698"/>
    </row>
    <row r="33" spans="2:27" s="4" customFormat="1" ht="17.100000000000001" customHeight="1">
      <c r="B33" s="659"/>
      <c r="C33" s="680" t="s">
        <v>271</v>
      </c>
      <c r="D33" s="681"/>
      <c r="E33" s="245" t="s">
        <v>556</v>
      </c>
      <c r="F33" s="690"/>
      <c r="G33" s="691"/>
      <c r="H33" s="691"/>
      <c r="I33" s="691"/>
      <c r="J33" s="691"/>
      <c r="K33" s="691"/>
      <c r="L33" s="691"/>
      <c r="M33" s="659"/>
      <c r="N33" s="680" t="s">
        <v>271</v>
      </c>
      <c r="O33" s="681"/>
      <c r="P33" s="245" t="s">
        <v>556</v>
      </c>
      <c r="Q33" s="690"/>
      <c r="R33" s="691"/>
      <c r="S33" s="691"/>
      <c r="T33" s="691"/>
      <c r="U33" s="691"/>
      <c r="V33" s="691"/>
      <c r="W33" s="699"/>
    </row>
    <row r="34" spans="2:27" s="4" customFormat="1" ht="17.100000000000001" customHeight="1">
      <c r="B34" s="666" t="s">
        <v>7</v>
      </c>
      <c r="C34" s="667"/>
      <c r="D34" s="668"/>
      <c r="E34" s="673" t="s">
        <v>725</v>
      </c>
      <c r="F34" s="674"/>
      <c r="G34" s="674"/>
      <c r="H34" s="674"/>
      <c r="I34" s="674"/>
      <c r="J34" s="674"/>
      <c r="K34" s="674"/>
      <c r="L34" s="675"/>
      <c r="M34" s="666" t="s">
        <v>7</v>
      </c>
      <c r="N34" s="667"/>
      <c r="O34" s="668"/>
      <c r="P34" s="673" t="s">
        <v>726</v>
      </c>
      <c r="Q34" s="674"/>
      <c r="R34" s="674"/>
      <c r="S34" s="674"/>
      <c r="T34" s="674"/>
      <c r="U34" s="674"/>
      <c r="V34" s="674"/>
      <c r="W34" s="675"/>
    </row>
    <row r="35" spans="2:27" s="4" customFormat="1" ht="17.100000000000001" customHeight="1">
      <c r="B35" s="666" t="s">
        <v>46</v>
      </c>
      <c r="C35" s="667"/>
      <c r="D35" s="668"/>
      <c r="E35" s="669" t="s">
        <v>769</v>
      </c>
      <c r="F35" s="670"/>
      <c r="G35" s="670"/>
      <c r="H35" s="670"/>
      <c r="I35" s="670"/>
      <c r="J35" s="670"/>
      <c r="K35" s="670"/>
      <c r="L35" s="670"/>
      <c r="M35" s="666" t="s">
        <v>46</v>
      </c>
      <c r="N35" s="667"/>
      <c r="O35" s="668"/>
      <c r="P35" s="669" t="s">
        <v>770</v>
      </c>
      <c r="Q35" s="670"/>
      <c r="R35" s="670"/>
      <c r="S35" s="670"/>
      <c r="T35" s="670"/>
      <c r="U35" s="670"/>
      <c r="V35" s="670"/>
      <c r="W35" s="676"/>
    </row>
    <row r="36" spans="2:27" s="4" customFormat="1" ht="17.100000000000001" customHeight="1">
      <c r="B36" s="666" t="s">
        <v>273</v>
      </c>
      <c r="C36" s="667"/>
      <c r="D36" s="668"/>
      <c r="E36" s="669" t="s">
        <v>747</v>
      </c>
      <c r="F36" s="670"/>
      <c r="G36" s="670"/>
      <c r="H36" s="671"/>
      <c r="I36" s="671"/>
      <c r="J36" s="671"/>
      <c r="K36" s="671"/>
      <c r="L36" s="672"/>
      <c r="M36" s="666" t="s">
        <v>273</v>
      </c>
      <c r="N36" s="667"/>
      <c r="O36" s="668"/>
      <c r="P36" s="669" t="s">
        <v>747</v>
      </c>
      <c r="Q36" s="670"/>
      <c r="R36" s="670"/>
      <c r="S36" s="671"/>
      <c r="T36" s="671"/>
      <c r="U36" s="671"/>
      <c r="V36" s="671"/>
      <c r="W36" s="672"/>
    </row>
    <row r="37" spans="2:27" s="4" customFormat="1" ht="17.100000000000001" customHeight="1">
      <c r="B37" s="666" t="s">
        <v>292</v>
      </c>
      <c r="C37" s="667"/>
      <c r="D37" s="668"/>
      <c r="E37" s="669" t="s">
        <v>747</v>
      </c>
      <c r="F37" s="670"/>
      <c r="G37" s="670"/>
      <c r="H37" s="654" t="s">
        <v>8</v>
      </c>
      <c r="I37" s="655"/>
      <c r="J37" s="656"/>
      <c r="K37" s="657"/>
      <c r="L37" s="657"/>
      <c r="M37" s="666" t="s">
        <v>292</v>
      </c>
      <c r="N37" s="667"/>
      <c r="O37" s="668"/>
      <c r="P37" s="669" t="s">
        <v>747</v>
      </c>
      <c r="Q37" s="670"/>
      <c r="R37" s="670"/>
      <c r="S37" s="654" t="s">
        <v>8</v>
      </c>
      <c r="T37" s="655"/>
      <c r="U37" s="656" t="s">
        <v>747</v>
      </c>
      <c r="V37" s="657"/>
      <c r="W37" s="658"/>
    </row>
    <row r="38" spans="2:27" s="4" customFormat="1" ht="17.100000000000001" customHeight="1">
      <c r="B38" s="659" t="s">
        <v>569</v>
      </c>
      <c r="C38" s="660"/>
      <c r="D38" s="661" t="s">
        <v>788</v>
      </c>
      <c r="E38" s="662"/>
      <c r="F38" s="662"/>
      <c r="G38" s="662"/>
      <c r="H38" s="662"/>
      <c r="I38" s="662"/>
      <c r="J38" s="662"/>
      <c r="K38" s="662"/>
      <c r="L38" s="662"/>
      <c r="M38" s="659" t="s">
        <v>569</v>
      </c>
      <c r="N38" s="660"/>
      <c r="O38" s="663" t="s">
        <v>749</v>
      </c>
      <c r="P38" s="664"/>
      <c r="Q38" s="664"/>
      <c r="R38" s="664"/>
      <c r="S38" s="664"/>
      <c r="T38" s="664"/>
      <c r="U38" s="664"/>
      <c r="V38" s="664"/>
      <c r="W38" s="665"/>
    </row>
    <row r="39" spans="2:27" ht="15" customHeight="1">
      <c r="B39" s="202"/>
      <c r="C39" s="651" t="s">
        <v>570</v>
      </c>
      <c r="D39" s="652"/>
      <c r="E39" s="652"/>
      <c r="F39" s="652"/>
      <c r="G39" s="652"/>
      <c r="H39" s="652"/>
      <c r="I39" s="652"/>
      <c r="J39" s="652"/>
      <c r="K39" s="652"/>
      <c r="L39" s="652"/>
      <c r="M39" s="202"/>
      <c r="N39" s="202" t="s">
        <v>571</v>
      </c>
      <c r="O39" s="202"/>
      <c r="P39" s="202"/>
      <c r="Q39" s="202"/>
      <c r="R39" s="202"/>
      <c r="S39" s="202"/>
      <c r="T39" s="202"/>
      <c r="U39" s="202"/>
      <c r="V39" s="202"/>
      <c r="W39" s="202"/>
    </row>
    <row r="40" spans="2:27" ht="15" customHeight="1">
      <c r="B40" s="202"/>
      <c r="C40" s="653"/>
      <c r="D40" s="653"/>
      <c r="E40" s="653"/>
      <c r="F40" s="653"/>
      <c r="G40" s="653"/>
      <c r="H40" s="653"/>
      <c r="I40" s="653"/>
      <c r="J40" s="653"/>
      <c r="K40" s="653"/>
      <c r="L40" s="653"/>
      <c r="M40" s="202"/>
      <c r="N40" s="202" t="s">
        <v>572</v>
      </c>
      <c r="O40" s="202"/>
      <c r="P40" s="202"/>
      <c r="Q40" s="202"/>
      <c r="R40" s="202"/>
      <c r="S40" s="202"/>
      <c r="T40" s="202"/>
      <c r="U40" s="202"/>
      <c r="V40" s="202"/>
      <c r="W40" s="202"/>
    </row>
    <row r="41" spans="2:27" ht="15" customHeight="1">
      <c r="C41" s="202" t="s">
        <v>573</v>
      </c>
      <c r="N41" s="203" t="s">
        <v>519</v>
      </c>
      <c r="O41" s="203"/>
      <c r="P41" s="203"/>
      <c r="Q41" s="203"/>
      <c r="R41" s="203"/>
      <c r="S41" s="203"/>
      <c r="T41" s="203"/>
      <c r="U41" s="203"/>
      <c r="V41" s="203"/>
    </row>
    <row r="42" spans="2:27" ht="15" customHeight="1">
      <c r="C42" s="202" t="s">
        <v>575</v>
      </c>
      <c r="N42" s="203" t="s">
        <v>574</v>
      </c>
      <c r="O42" s="203"/>
      <c r="P42" s="203"/>
      <c r="Q42" s="203"/>
      <c r="R42" s="203"/>
      <c r="S42" s="203"/>
      <c r="T42" s="203"/>
      <c r="U42" s="203"/>
      <c r="V42" s="203"/>
      <c r="AA42" s="258"/>
    </row>
    <row r="43" spans="2:27">
      <c r="C43" s="203" t="s">
        <v>544</v>
      </c>
      <c r="N43" s="203" t="s">
        <v>453</v>
      </c>
      <c r="O43" s="203"/>
      <c r="P43" s="203"/>
      <c r="Q43" s="203"/>
      <c r="R43" s="203"/>
      <c r="S43" s="203"/>
      <c r="T43" s="203"/>
      <c r="U43" s="203"/>
      <c r="V43" s="203"/>
    </row>
    <row r="44" spans="2:27">
      <c r="N44" s="203"/>
    </row>
    <row r="45" spans="2:27">
      <c r="N45" s="20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1">
    <dataValidation type="list" allowBlank="1" showInputMessage="1" showErrorMessage="1" sqref="P16 P33 E16 E33" xr:uid="{00000000-0002-0000-0F00-000000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Y45"/>
  <sheetViews>
    <sheetView showGridLines="0" showZeros="0" view="pageBreakPreview" zoomScale="85" zoomScaleNormal="100" zoomScaleSheetLayoutView="85" workbookViewId="0">
      <selection activeCell="F22" sqref="F22:L33"/>
    </sheetView>
  </sheetViews>
  <sheetFormatPr defaultColWidth="9" defaultRowHeight="12"/>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row r="2" spans="2:25" s="4" customFormat="1" ht="22.5" customHeight="1">
      <c r="B2" s="713" t="s">
        <v>565</v>
      </c>
      <c r="C2" s="713"/>
      <c r="D2" s="713"/>
      <c r="E2" s="713"/>
      <c r="F2" s="713"/>
      <c r="G2" s="713"/>
      <c r="H2" s="713"/>
      <c r="I2" s="713"/>
      <c r="J2" s="713"/>
      <c r="K2" s="713"/>
      <c r="L2" s="713"/>
      <c r="M2" s="713"/>
      <c r="N2" s="713"/>
      <c r="O2" s="713"/>
      <c r="P2" s="713"/>
      <c r="Q2" s="713"/>
      <c r="R2" s="713"/>
      <c r="S2" s="713"/>
      <c r="T2" s="713"/>
      <c r="U2" s="713"/>
      <c r="V2" s="713"/>
      <c r="W2" s="713"/>
      <c r="Y2" s="95" t="s">
        <v>553</v>
      </c>
    </row>
    <row r="3" spans="2:25" s="4" customFormat="1" ht="20.100000000000001" customHeight="1">
      <c r="B3" s="200" t="s">
        <v>27</v>
      </c>
      <c r="C3" s="200"/>
      <c r="D3" s="714" t="str">
        <f>'様式A-1'!D3</f>
        <v>ナカヤマトンネル</v>
      </c>
      <c r="E3" s="714"/>
      <c r="F3" s="714"/>
      <c r="G3" s="714"/>
      <c r="H3" s="399" t="s">
        <v>28</v>
      </c>
      <c r="I3" s="399"/>
      <c r="J3" s="715" t="str">
        <f>'様式A-1'!J3</f>
        <v>一般国道490号　小郡萩道路</v>
      </c>
      <c r="K3" s="715"/>
      <c r="L3" s="715"/>
      <c r="M3" s="408" t="s">
        <v>258</v>
      </c>
      <c r="N3" s="408"/>
      <c r="O3" s="408"/>
      <c r="P3" s="716" t="str">
        <f>'様式B(トンネル様式1P001)'!K5</f>
        <v>基礎地盤コンサルタンツ株式会社</v>
      </c>
      <c r="Q3" s="716"/>
      <c r="R3" s="716"/>
      <c r="S3" s="436" t="s">
        <v>222</v>
      </c>
      <c r="T3" s="438"/>
      <c r="U3" s="717">
        <f>'様式B(トンネル様式1P001)'!Q5</f>
        <v>45160</v>
      </c>
      <c r="V3" s="718"/>
      <c r="W3" s="719"/>
      <c r="Y3" s="95" t="s">
        <v>556</v>
      </c>
    </row>
    <row r="4" spans="2:25" s="4" customFormat="1" ht="20.100000000000001" customHeight="1">
      <c r="B4" s="201" t="s">
        <v>0</v>
      </c>
      <c r="C4" s="201"/>
      <c r="D4" s="723" t="str">
        <f>'様式A-1'!D4</f>
        <v>中山トンネル</v>
      </c>
      <c r="E4" s="723"/>
      <c r="F4" s="723"/>
      <c r="G4" s="723"/>
      <c r="H4" s="407" t="s">
        <v>1</v>
      </c>
      <c r="I4" s="407"/>
      <c r="J4" s="715" t="str">
        <f>'様式A-1'!R3</f>
        <v>山口県宇部土木建築事務所
美祢支所</v>
      </c>
      <c r="K4" s="715"/>
      <c r="L4" s="715"/>
      <c r="M4" s="408" t="s">
        <v>259</v>
      </c>
      <c r="N4" s="408"/>
      <c r="O4" s="408"/>
      <c r="P4" s="724" t="str">
        <f>'様式B(トンネル様式1P001)'!K6</f>
        <v>安田　啓吾</v>
      </c>
      <c r="Q4" s="724"/>
      <c r="R4" s="724"/>
      <c r="S4" s="568"/>
      <c r="T4" s="569"/>
      <c r="U4" s="720"/>
      <c r="V4" s="721"/>
      <c r="W4" s="722"/>
      <c r="Y4" s="95" t="s">
        <v>54</v>
      </c>
    </row>
    <row r="5" spans="2:25" s="4" customFormat="1" ht="20.100000000000001" customHeight="1">
      <c r="B5" s="692" t="s">
        <v>566</v>
      </c>
      <c r="C5" s="682" t="s">
        <v>567</v>
      </c>
      <c r="D5" s="684" t="s">
        <v>642</v>
      </c>
      <c r="E5" s="685"/>
      <c r="F5" s="688" t="s">
        <v>771</v>
      </c>
      <c r="G5" s="689"/>
      <c r="H5" s="689"/>
      <c r="I5" s="689"/>
      <c r="J5" s="689"/>
      <c r="K5" s="689"/>
      <c r="L5" s="689"/>
      <c r="M5" s="712" t="s">
        <v>566</v>
      </c>
      <c r="N5" s="700" t="s">
        <v>567</v>
      </c>
      <c r="O5" s="684"/>
      <c r="P5" s="685"/>
      <c r="Q5" s="709"/>
      <c r="R5" s="710"/>
      <c r="S5" s="710"/>
      <c r="T5" s="710"/>
      <c r="U5" s="710"/>
      <c r="V5" s="710"/>
      <c r="W5" s="711"/>
      <c r="Y5" s="95" t="s">
        <v>55</v>
      </c>
    </row>
    <row r="6" spans="2:25" s="4" customFormat="1" ht="20.100000000000001" customHeight="1">
      <c r="B6" s="692"/>
      <c r="C6" s="683"/>
      <c r="D6" s="686"/>
      <c r="E6" s="687"/>
      <c r="F6" s="688"/>
      <c r="G6" s="689"/>
      <c r="H6" s="689"/>
      <c r="I6" s="689"/>
      <c r="J6" s="689"/>
      <c r="K6" s="689"/>
      <c r="L6" s="689"/>
      <c r="M6" s="692"/>
      <c r="N6" s="683"/>
      <c r="O6" s="686"/>
      <c r="P6" s="687"/>
      <c r="Q6" s="688"/>
      <c r="R6" s="689"/>
      <c r="S6" s="689"/>
      <c r="T6" s="689"/>
      <c r="U6" s="689"/>
      <c r="V6" s="689"/>
      <c r="W6" s="698"/>
    </row>
    <row r="7" spans="2:25" s="4" customFormat="1" ht="20.100000000000001" customHeight="1">
      <c r="B7" s="692"/>
      <c r="C7" s="700" t="s">
        <v>2</v>
      </c>
      <c r="D7" s="701">
        <v>2</v>
      </c>
      <c r="E7" s="702"/>
      <c r="F7" s="688"/>
      <c r="G7" s="689"/>
      <c r="H7" s="689"/>
      <c r="I7" s="689"/>
      <c r="J7" s="689"/>
      <c r="K7" s="689"/>
      <c r="L7" s="689"/>
      <c r="M7" s="692"/>
      <c r="N7" s="700" t="s">
        <v>2</v>
      </c>
      <c r="O7" s="701"/>
      <c r="P7" s="702"/>
      <c r="Q7" s="688"/>
      <c r="R7" s="689"/>
      <c r="S7" s="689"/>
      <c r="T7" s="689"/>
      <c r="U7" s="689"/>
      <c r="V7" s="689"/>
      <c r="W7" s="698"/>
    </row>
    <row r="8" spans="2:25" s="4" customFormat="1" ht="20.100000000000001" customHeight="1">
      <c r="B8" s="693"/>
      <c r="C8" s="683"/>
      <c r="D8" s="677"/>
      <c r="E8" s="678"/>
      <c r="F8" s="688"/>
      <c r="G8" s="689"/>
      <c r="H8" s="689"/>
      <c r="I8" s="689"/>
      <c r="J8" s="689"/>
      <c r="K8" s="689"/>
      <c r="L8" s="689"/>
      <c r="M8" s="693"/>
      <c r="N8" s="683"/>
      <c r="O8" s="677"/>
      <c r="P8" s="678"/>
      <c r="Q8" s="688"/>
      <c r="R8" s="689"/>
      <c r="S8" s="689"/>
      <c r="T8" s="689"/>
      <c r="U8" s="689"/>
      <c r="V8" s="689"/>
      <c r="W8" s="698"/>
    </row>
    <row r="9" spans="2:25" s="4" customFormat="1" ht="17.100000000000001" customHeight="1">
      <c r="B9" s="694" t="s">
        <v>568</v>
      </c>
      <c r="C9" s="694" t="s">
        <v>3</v>
      </c>
      <c r="D9" s="701" t="s">
        <v>707</v>
      </c>
      <c r="E9" s="702"/>
      <c r="F9" s="688"/>
      <c r="G9" s="689"/>
      <c r="H9" s="689"/>
      <c r="I9" s="689"/>
      <c r="J9" s="689"/>
      <c r="K9" s="689"/>
      <c r="L9" s="689"/>
      <c r="M9" s="694" t="s">
        <v>568</v>
      </c>
      <c r="N9" s="694" t="s">
        <v>3</v>
      </c>
      <c r="O9" s="701"/>
      <c r="P9" s="702"/>
      <c r="Q9" s="688"/>
      <c r="R9" s="689"/>
      <c r="S9" s="689"/>
      <c r="T9" s="689"/>
      <c r="U9" s="689"/>
      <c r="V9" s="689"/>
      <c r="W9" s="698"/>
    </row>
    <row r="10" spans="2:25" s="4" customFormat="1" ht="17.100000000000001" customHeight="1">
      <c r="B10" s="694"/>
      <c r="C10" s="694"/>
      <c r="D10" s="677"/>
      <c r="E10" s="678"/>
      <c r="F10" s="688"/>
      <c r="G10" s="689"/>
      <c r="H10" s="689"/>
      <c r="I10" s="689"/>
      <c r="J10" s="689"/>
      <c r="K10" s="689"/>
      <c r="L10" s="689"/>
      <c r="M10" s="694"/>
      <c r="N10" s="694"/>
      <c r="O10" s="677"/>
      <c r="P10" s="678"/>
      <c r="Q10" s="688"/>
      <c r="R10" s="689"/>
      <c r="S10" s="689"/>
      <c r="T10" s="689"/>
      <c r="U10" s="689"/>
      <c r="V10" s="689"/>
      <c r="W10" s="698"/>
    </row>
    <row r="11" spans="2:25" s="4" customFormat="1" ht="17.100000000000001" customHeight="1">
      <c r="B11" s="694"/>
      <c r="C11" s="694" t="s">
        <v>4</v>
      </c>
      <c r="D11" s="701" t="s">
        <v>784</v>
      </c>
      <c r="E11" s="702"/>
      <c r="F11" s="688"/>
      <c r="G11" s="689"/>
      <c r="H11" s="689"/>
      <c r="I11" s="689"/>
      <c r="J11" s="689"/>
      <c r="K11" s="689"/>
      <c r="L11" s="689"/>
      <c r="M11" s="694"/>
      <c r="N11" s="694" t="s">
        <v>4</v>
      </c>
      <c r="O11" s="701"/>
      <c r="P11" s="702"/>
      <c r="Q11" s="688"/>
      <c r="R11" s="689"/>
      <c r="S11" s="689"/>
      <c r="T11" s="689"/>
      <c r="U11" s="689"/>
      <c r="V11" s="689"/>
      <c r="W11" s="698"/>
    </row>
    <row r="12" spans="2:25" s="4" customFormat="1" ht="17.100000000000001" customHeight="1">
      <c r="B12" s="694"/>
      <c r="C12" s="694"/>
      <c r="D12" s="677"/>
      <c r="E12" s="678"/>
      <c r="F12" s="688"/>
      <c r="G12" s="689"/>
      <c r="H12" s="689"/>
      <c r="I12" s="689"/>
      <c r="J12" s="689"/>
      <c r="K12" s="689"/>
      <c r="L12" s="689"/>
      <c r="M12" s="694"/>
      <c r="N12" s="694"/>
      <c r="O12" s="677"/>
      <c r="P12" s="678"/>
      <c r="Q12" s="688"/>
      <c r="R12" s="689"/>
      <c r="S12" s="689"/>
      <c r="T12" s="689"/>
      <c r="U12" s="689"/>
      <c r="V12" s="689"/>
      <c r="W12" s="698"/>
    </row>
    <row r="13" spans="2:25" s="4" customFormat="1" ht="17.100000000000001" customHeight="1">
      <c r="B13" s="666" t="s">
        <v>5</v>
      </c>
      <c r="C13" s="668"/>
      <c r="D13" s="707" t="s">
        <v>709</v>
      </c>
      <c r="E13" s="708"/>
      <c r="F13" s="688"/>
      <c r="G13" s="689"/>
      <c r="H13" s="689"/>
      <c r="I13" s="689"/>
      <c r="J13" s="689"/>
      <c r="K13" s="689"/>
      <c r="L13" s="689"/>
      <c r="M13" s="666" t="s">
        <v>5</v>
      </c>
      <c r="N13" s="668"/>
      <c r="O13" s="707"/>
      <c r="P13" s="708"/>
      <c r="Q13" s="688"/>
      <c r="R13" s="689"/>
      <c r="S13" s="689"/>
      <c r="T13" s="689"/>
      <c r="U13" s="689"/>
      <c r="V13" s="689"/>
      <c r="W13" s="698"/>
    </row>
    <row r="14" spans="2:25" s="4" customFormat="1" ht="17.100000000000001" customHeight="1">
      <c r="B14" s="666" t="s">
        <v>6</v>
      </c>
      <c r="C14" s="668"/>
      <c r="D14" s="677" t="s">
        <v>714</v>
      </c>
      <c r="E14" s="678"/>
      <c r="F14" s="688"/>
      <c r="G14" s="689"/>
      <c r="H14" s="689"/>
      <c r="I14" s="689"/>
      <c r="J14" s="689"/>
      <c r="K14" s="689"/>
      <c r="L14" s="689"/>
      <c r="M14" s="666" t="s">
        <v>6</v>
      </c>
      <c r="N14" s="668"/>
      <c r="O14" s="677"/>
      <c r="P14" s="678"/>
      <c r="Q14" s="688"/>
      <c r="R14" s="689"/>
      <c r="S14" s="689"/>
      <c r="T14" s="689"/>
      <c r="U14" s="689"/>
      <c r="V14" s="689"/>
      <c r="W14" s="698"/>
    </row>
    <row r="15" spans="2:25" s="4" customFormat="1" ht="17.100000000000001" customHeight="1">
      <c r="B15" s="679" t="s">
        <v>29</v>
      </c>
      <c r="C15" s="680" t="s">
        <v>270</v>
      </c>
      <c r="D15" s="681"/>
      <c r="E15" s="258" t="s">
        <v>787</v>
      </c>
      <c r="F15" s="688"/>
      <c r="G15" s="689"/>
      <c r="H15" s="689"/>
      <c r="I15" s="689"/>
      <c r="J15" s="689"/>
      <c r="K15" s="689"/>
      <c r="L15" s="689"/>
      <c r="M15" s="679" t="s">
        <v>29</v>
      </c>
      <c r="N15" s="680" t="s">
        <v>270</v>
      </c>
      <c r="O15" s="681"/>
      <c r="P15" s="244"/>
      <c r="Q15" s="688"/>
      <c r="R15" s="689"/>
      <c r="S15" s="689"/>
      <c r="T15" s="689"/>
      <c r="U15" s="689"/>
      <c r="V15" s="689"/>
      <c r="W15" s="698"/>
    </row>
    <row r="16" spans="2:25" s="4" customFormat="1" ht="17.100000000000001" customHeight="1">
      <c r="B16" s="659"/>
      <c r="C16" s="680" t="s">
        <v>271</v>
      </c>
      <c r="D16" s="681"/>
      <c r="E16" s="245" t="s">
        <v>556</v>
      </c>
      <c r="F16" s="690"/>
      <c r="G16" s="691"/>
      <c r="H16" s="691"/>
      <c r="I16" s="691"/>
      <c r="J16" s="691"/>
      <c r="K16" s="691"/>
      <c r="L16" s="691"/>
      <c r="M16" s="659"/>
      <c r="N16" s="680" t="s">
        <v>271</v>
      </c>
      <c r="O16" s="681"/>
      <c r="P16" s="245"/>
      <c r="Q16" s="690"/>
      <c r="R16" s="691"/>
      <c r="S16" s="691"/>
      <c r="T16" s="691"/>
      <c r="U16" s="691"/>
      <c r="V16" s="691"/>
      <c r="W16" s="699"/>
    </row>
    <row r="17" spans="2:23" s="4" customFormat="1" ht="17.100000000000001" customHeight="1">
      <c r="B17" s="666" t="s">
        <v>7</v>
      </c>
      <c r="C17" s="667"/>
      <c r="D17" s="668"/>
      <c r="E17" s="673" t="s">
        <v>726</v>
      </c>
      <c r="F17" s="674"/>
      <c r="G17" s="674"/>
      <c r="H17" s="674"/>
      <c r="I17" s="674"/>
      <c r="J17" s="674"/>
      <c r="K17" s="674"/>
      <c r="L17" s="675"/>
      <c r="M17" s="666" t="s">
        <v>7</v>
      </c>
      <c r="N17" s="667"/>
      <c r="O17" s="668"/>
      <c r="P17" s="673"/>
      <c r="Q17" s="674"/>
      <c r="R17" s="674"/>
      <c r="S17" s="674"/>
      <c r="T17" s="674"/>
      <c r="U17" s="674"/>
      <c r="V17" s="674"/>
      <c r="W17" s="675"/>
    </row>
    <row r="18" spans="2:23" s="4" customFormat="1" ht="17.100000000000001" customHeight="1">
      <c r="B18" s="666" t="s">
        <v>46</v>
      </c>
      <c r="C18" s="667"/>
      <c r="D18" s="668"/>
      <c r="E18" s="669" t="s">
        <v>770</v>
      </c>
      <c r="F18" s="670"/>
      <c r="G18" s="670"/>
      <c r="H18" s="670"/>
      <c r="I18" s="670"/>
      <c r="J18" s="670"/>
      <c r="K18" s="670"/>
      <c r="L18" s="670"/>
      <c r="M18" s="666" t="s">
        <v>46</v>
      </c>
      <c r="N18" s="667"/>
      <c r="O18" s="668"/>
      <c r="P18" s="669"/>
      <c r="Q18" s="670"/>
      <c r="R18" s="670"/>
      <c r="S18" s="670"/>
      <c r="T18" s="670"/>
      <c r="U18" s="670"/>
      <c r="V18" s="670"/>
      <c r="W18" s="676"/>
    </row>
    <row r="19" spans="2:23" s="4" customFormat="1" ht="17.100000000000001" customHeight="1">
      <c r="B19" s="666" t="s">
        <v>273</v>
      </c>
      <c r="C19" s="667"/>
      <c r="D19" s="668"/>
      <c r="E19" s="669" t="s">
        <v>747</v>
      </c>
      <c r="F19" s="670"/>
      <c r="G19" s="670"/>
      <c r="H19" s="671"/>
      <c r="I19" s="671"/>
      <c r="J19" s="671"/>
      <c r="K19" s="671"/>
      <c r="L19" s="672"/>
      <c r="M19" s="666" t="s">
        <v>273</v>
      </c>
      <c r="N19" s="667"/>
      <c r="O19" s="668"/>
      <c r="P19" s="669"/>
      <c r="Q19" s="670"/>
      <c r="R19" s="670"/>
      <c r="S19" s="671"/>
      <c r="T19" s="671"/>
      <c r="U19" s="671"/>
      <c r="V19" s="671"/>
      <c r="W19" s="672"/>
    </row>
    <row r="20" spans="2:23" s="4" customFormat="1" ht="17.100000000000001" customHeight="1">
      <c r="B20" s="666" t="s">
        <v>292</v>
      </c>
      <c r="C20" s="667"/>
      <c r="D20" s="668"/>
      <c r="E20" s="669" t="s">
        <v>747</v>
      </c>
      <c r="F20" s="670"/>
      <c r="G20" s="670"/>
      <c r="H20" s="654" t="s">
        <v>8</v>
      </c>
      <c r="I20" s="655"/>
      <c r="J20" s="656"/>
      <c r="K20" s="657"/>
      <c r="L20" s="657"/>
      <c r="M20" s="666" t="s">
        <v>292</v>
      </c>
      <c r="N20" s="667"/>
      <c r="O20" s="668"/>
      <c r="P20" s="669"/>
      <c r="Q20" s="670"/>
      <c r="R20" s="670"/>
      <c r="S20" s="654" t="s">
        <v>8</v>
      </c>
      <c r="T20" s="655"/>
      <c r="U20" s="656"/>
      <c r="V20" s="657"/>
      <c r="W20" s="658"/>
    </row>
    <row r="21" spans="2:23" s="4" customFormat="1" ht="17.100000000000001" customHeight="1">
      <c r="B21" s="666" t="s">
        <v>569</v>
      </c>
      <c r="C21" s="667"/>
      <c r="D21" s="661" t="s">
        <v>749</v>
      </c>
      <c r="E21" s="662"/>
      <c r="F21" s="662"/>
      <c r="G21" s="662"/>
      <c r="H21" s="662"/>
      <c r="I21" s="662"/>
      <c r="J21" s="662"/>
      <c r="K21" s="662"/>
      <c r="L21" s="662"/>
      <c r="M21" s="695" t="s">
        <v>569</v>
      </c>
      <c r="N21" s="696"/>
      <c r="O21" s="661"/>
      <c r="P21" s="662"/>
      <c r="Q21" s="662"/>
      <c r="R21" s="662"/>
      <c r="S21" s="662"/>
      <c r="T21" s="662"/>
      <c r="U21" s="662"/>
      <c r="V21" s="662"/>
      <c r="W21" s="697"/>
    </row>
    <row r="22" spans="2:23" s="4" customFormat="1" ht="20.100000000000001" customHeight="1">
      <c r="B22" s="692" t="s">
        <v>566</v>
      </c>
      <c r="C22" s="682" t="s">
        <v>567</v>
      </c>
      <c r="D22" s="684"/>
      <c r="E22" s="685"/>
      <c r="F22" s="688"/>
      <c r="G22" s="689"/>
      <c r="H22" s="689"/>
      <c r="I22" s="689"/>
      <c r="J22" s="689"/>
      <c r="K22" s="689"/>
      <c r="L22" s="689"/>
      <c r="M22" s="692" t="s">
        <v>566</v>
      </c>
      <c r="N22" s="682" t="s">
        <v>567</v>
      </c>
      <c r="O22" s="684"/>
      <c r="P22" s="685"/>
      <c r="Q22" s="688"/>
      <c r="R22" s="689"/>
      <c r="S22" s="689"/>
      <c r="T22" s="689"/>
      <c r="U22" s="689"/>
      <c r="V22" s="689"/>
      <c r="W22" s="698"/>
    </row>
    <row r="23" spans="2:23" s="4" customFormat="1" ht="20.100000000000001" customHeight="1">
      <c r="B23" s="692"/>
      <c r="C23" s="683"/>
      <c r="D23" s="686"/>
      <c r="E23" s="687"/>
      <c r="F23" s="688"/>
      <c r="G23" s="689"/>
      <c r="H23" s="689"/>
      <c r="I23" s="689"/>
      <c r="J23" s="689"/>
      <c r="K23" s="689"/>
      <c r="L23" s="689"/>
      <c r="M23" s="692"/>
      <c r="N23" s="683"/>
      <c r="O23" s="686"/>
      <c r="P23" s="687"/>
      <c r="Q23" s="688"/>
      <c r="R23" s="689"/>
      <c r="S23" s="689"/>
      <c r="T23" s="689"/>
      <c r="U23" s="689"/>
      <c r="V23" s="689"/>
      <c r="W23" s="698"/>
    </row>
    <row r="24" spans="2:23" s="4" customFormat="1" ht="20.100000000000001" customHeight="1">
      <c r="B24" s="692"/>
      <c r="C24" s="700" t="s">
        <v>2</v>
      </c>
      <c r="D24" s="701"/>
      <c r="E24" s="702"/>
      <c r="F24" s="688"/>
      <c r="G24" s="689"/>
      <c r="H24" s="689"/>
      <c r="I24" s="689"/>
      <c r="J24" s="689"/>
      <c r="K24" s="689"/>
      <c r="L24" s="689"/>
      <c r="M24" s="692"/>
      <c r="N24" s="700" t="s">
        <v>2</v>
      </c>
      <c r="O24" s="701"/>
      <c r="P24" s="702"/>
      <c r="Q24" s="688"/>
      <c r="R24" s="689"/>
      <c r="S24" s="689"/>
      <c r="T24" s="689"/>
      <c r="U24" s="689"/>
      <c r="V24" s="689"/>
      <c r="W24" s="698"/>
    </row>
    <row r="25" spans="2:23" s="4" customFormat="1" ht="20.100000000000001" customHeight="1">
      <c r="B25" s="693"/>
      <c r="C25" s="683"/>
      <c r="D25" s="677"/>
      <c r="E25" s="678"/>
      <c r="F25" s="688"/>
      <c r="G25" s="689"/>
      <c r="H25" s="689"/>
      <c r="I25" s="689"/>
      <c r="J25" s="689"/>
      <c r="K25" s="689"/>
      <c r="L25" s="689"/>
      <c r="M25" s="693"/>
      <c r="N25" s="683"/>
      <c r="O25" s="677"/>
      <c r="P25" s="678"/>
      <c r="Q25" s="688"/>
      <c r="R25" s="689"/>
      <c r="S25" s="689"/>
      <c r="T25" s="689"/>
      <c r="U25" s="689"/>
      <c r="V25" s="689"/>
      <c r="W25" s="698"/>
    </row>
    <row r="26" spans="2:23" s="4" customFormat="1" ht="17.100000000000001" customHeight="1">
      <c r="B26" s="694" t="s">
        <v>568</v>
      </c>
      <c r="C26" s="694" t="s">
        <v>3</v>
      </c>
      <c r="D26" s="701"/>
      <c r="E26" s="702"/>
      <c r="F26" s="688"/>
      <c r="G26" s="689"/>
      <c r="H26" s="689"/>
      <c r="I26" s="689"/>
      <c r="J26" s="689"/>
      <c r="K26" s="689"/>
      <c r="L26" s="689"/>
      <c r="M26" s="694" t="s">
        <v>568</v>
      </c>
      <c r="N26" s="694" t="s">
        <v>3</v>
      </c>
      <c r="O26" s="701"/>
      <c r="P26" s="702"/>
      <c r="Q26" s="688"/>
      <c r="R26" s="689"/>
      <c r="S26" s="689"/>
      <c r="T26" s="689"/>
      <c r="U26" s="689"/>
      <c r="V26" s="689"/>
      <c r="W26" s="698"/>
    </row>
    <row r="27" spans="2:23" s="4" customFormat="1" ht="17.100000000000001" customHeight="1">
      <c r="B27" s="694"/>
      <c r="C27" s="694"/>
      <c r="D27" s="677"/>
      <c r="E27" s="678"/>
      <c r="F27" s="688"/>
      <c r="G27" s="689"/>
      <c r="H27" s="689"/>
      <c r="I27" s="689"/>
      <c r="J27" s="689"/>
      <c r="K27" s="689"/>
      <c r="L27" s="689"/>
      <c r="M27" s="694"/>
      <c r="N27" s="694"/>
      <c r="O27" s="677"/>
      <c r="P27" s="678"/>
      <c r="Q27" s="688"/>
      <c r="R27" s="689"/>
      <c r="S27" s="689"/>
      <c r="T27" s="689"/>
      <c r="U27" s="689"/>
      <c r="V27" s="689"/>
      <c r="W27" s="698"/>
    </row>
    <row r="28" spans="2:23" s="4" customFormat="1" ht="17.100000000000001" customHeight="1">
      <c r="B28" s="694"/>
      <c r="C28" s="694" t="s">
        <v>4</v>
      </c>
      <c r="D28" s="703"/>
      <c r="E28" s="704"/>
      <c r="F28" s="688"/>
      <c r="G28" s="689"/>
      <c r="H28" s="689"/>
      <c r="I28" s="689"/>
      <c r="J28" s="689"/>
      <c r="K28" s="689"/>
      <c r="L28" s="689"/>
      <c r="M28" s="694"/>
      <c r="N28" s="694" t="s">
        <v>4</v>
      </c>
      <c r="O28" s="701"/>
      <c r="P28" s="702"/>
      <c r="Q28" s="688"/>
      <c r="R28" s="689"/>
      <c r="S28" s="689"/>
      <c r="T28" s="689"/>
      <c r="U28" s="689"/>
      <c r="V28" s="689"/>
      <c r="W28" s="698"/>
    </row>
    <row r="29" spans="2:23" s="4" customFormat="1" ht="17.100000000000001" customHeight="1">
      <c r="B29" s="694"/>
      <c r="C29" s="694"/>
      <c r="D29" s="705"/>
      <c r="E29" s="706"/>
      <c r="F29" s="688"/>
      <c r="G29" s="689"/>
      <c r="H29" s="689"/>
      <c r="I29" s="689"/>
      <c r="J29" s="689"/>
      <c r="K29" s="689"/>
      <c r="L29" s="689"/>
      <c r="M29" s="694"/>
      <c r="N29" s="694"/>
      <c r="O29" s="677"/>
      <c r="P29" s="678"/>
      <c r="Q29" s="688"/>
      <c r="R29" s="689"/>
      <c r="S29" s="689"/>
      <c r="T29" s="689"/>
      <c r="U29" s="689"/>
      <c r="V29" s="689"/>
      <c r="W29" s="698"/>
    </row>
    <row r="30" spans="2:23" s="4" customFormat="1" ht="17.100000000000001" customHeight="1">
      <c r="B30" s="666" t="s">
        <v>5</v>
      </c>
      <c r="C30" s="668"/>
      <c r="D30" s="707"/>
      <c r="E30" s="708"/>
      <c r="F30" s="688"/>
      <c r="G30" s="689"/>
      <c r="H30" s="689"/>
      <c r="I30" s="689"/>
      <c r="J30" s="689"/>
      <c r="K30" s="689"/>
      <c r="L30" s="689"/>
      <c r="M30" s="666" t="s">
        <v>5</v>
      </c>
      <c r="N30" s="668"/>
      <c r="O30" s="707"/>
      <c r="P30" s="708"/>
      <c r="Q30" s="688"/>
      <c r="R30" s="689"/>
      <c r="S30" s="689"/>
      <c r="T30" s="689"/>
      <c r="U30" s="689"/>
      <c r="V30" s="689"/>
      <c r="W30" s="698"/>
    </row>
    <row r="31" spans="2:23" s="4" customFormat="1" ht="17.100000000000001" customHeight="1">
      <c r="B31" s="666" t="s">
        <v>6</v>
      </c>
      <c r="C31" s="668"/>
      <c r="D31" s="677"/>
      <c r="E31" s="678"/>
      <c r="F31" s="688"/>
      <c r="G31" s="689"/>
      <c r="H31" s="689"/>
      <c r="I31" s="689"/>
      <c r="J31" s="689"/>
      <c r="K31" s="689"/>
      <c r="L31" s="689"/>
      <c r="M31" s="666" t="s">
        <v>6</v>
      </c>
      <c r="N31" s="668"/>
      <c r="O31" s="677"/>
      <c r="P31" s="678"/>
      <c r="Q31" s="688"/>
      <c r="R31" s="689"/>
      <c r="S31" s="689"/>
      <c r="T31" s="689"/>
      <c r="U31" s="689"/>
      <c r="V31" s="689"/>
      <c r="W31" s="698"/>
    </row>
    <row r="32" spans="2:23" s="4" customFormat="1" ht="17.100000000000001" customHeight="1">
      <c r="B32" s="679" t="s">
        <v>29</v>
      </c>
      <c r="C32" s="680" t="s">
        <v>270</v>
      </c>
      <c r="D32" s="681"/>
      <c r="E32" s="244"/>
      <c r="F32" s="688"/>
      <c r="G32" s="689"/>
      <c r="H32" s="689"/>
      <c r="I32" s="689"/>
      <c r="J32" s="689"/>
      <c r="K32" s="689"/>
      <c r="L32" s="689"/>
      <c r="M32" s="679" t="s">
        <v>29</v>
      </c>
      <c r="N32" s="680" t="s">
        <v>270</v>
      </c>
      <c r="O32" s="681"/>
      <c r="P32" s="245"/>
      <c r="Q32" s="688"/>
      <c r="R32" s="689"/>
      <c r="S32" s="689"/>
      <c r="T32" s="689"/>
      <c r="U32" s="689"/>
      <c r="V32" s="689"/>
      <c r="W32" s="698"/>
    </row>
    <row r="33" spans="2:23" s="4" customFormat="1" ht="17.100000000000001" customHeight="1">
      <c r="B33" s="659"/>
      <c r="C33" s="680" t="s">
        <v>271</v>
      </c>
      <c r="D33" s="681"/>
      <c r="E33" s="245"/>
      <c r="F33" s="690"/>
      <c r="G33" s="691"/>
      <c r="H33" s="691"/>
      <c r="I33" s="691"/>
      <c r="J33" s="691"/>
      <c r="K33" s="691"/>
      <c r="L33" s="691"/>
      <c r="M33" s="659"/>
      <c r="N33" s="680" t="s">
        <v>271</v>
      </c>
      <c r="O33" s="681"/>
      <c r="P33" s="245"/>
      <c r="Q33" s="690"/>
      <c r="R33" s="691"/>
      <c r="S33" s="691"/>
      <c r="T33" s="691"/>
      <c r="U33" s="691"/>
      <c r="V33" s="691"/>
      <c r="W33" s="699"/>
    </row>
    <row r="34" spans="2:23" s="4" customFormat="1" ht="17.100000000000001" customHeight="1">
      <c r="B34" s="666" t="s">
        <v>7</v>
      </c>
      <c r="C34" s="667"/>
      <c r="D34" s="668"/>
      <c r="E34" s="673"/>
      <c r="F34" s="674"/>
      <c r="G34" s="674"/>
      <c r="H34" s="674"/>
      <c r="I34" s="674"/>
      <c r="J34" s="674"/>
      <c r="K34" s="674"/>
      <c r="L34" s="675"/>
      <c r="M34" s="666" t="s">
        <v>7</v>
      </c>
      <c r="N34" s="667"/>
      <c r="O34" s="668"/>
      <c r="P34" s="673"/>
      <c r="Q34" s="674"/>
      <c r="R34" s="674"/>
      <c r="S34" s="674"/>
      <c r="T34" s="674"/>
      <c r="U34" s="674"/>
      <c r="V34" s="674"/>
      <c r="W34" s="675"/>
    </row>
    <row r="35" spans="2:23" s="4" customFormat="1" ht="17.100000000000001" customHeight="1">
      <c r="B35" s="666" t="s">
        <v>46</v>
      </c>
      <c r="C35" s="667"/>
      <c r="D35" s="668"/>
      <c r="E35" s="669"/>
      <c r="F35" s="670"/>
      <c r="G35" s="670"/>
      <c r="H35" s="670"/>
      <c r="I35" s="670"/>
      <c r="J35" s="670"/>
      <c r="K35" s="670"/>
      <c r="L35" s="670"/>
      <c r="M35" s="666" t="s">
        <v>46</v>
      </c>
      <c r="N35" s="667"/>
      <c r="O35" s="668"/>
      <c r="P35" s="669"/>
      <c r="Q35" s="670"/>
      <c r="R35" s="670"/>
      <c r="S35" s="670"/>
      <c r="T35" s="670"/>
      <c r="U35" s="670"/>
      <c r="V35" s="670"/>
      <c r="W35" s="676"/>
    </row>
    <row r="36" spans="2:23" s="4" customFormat="1" ht="17.100000000000001" customHeight="1">
      <c r="B36" s="666" t="s">
        <v>273</v>
      </c>
      <c r="C36" s="667"/>
      <c r="D36" s="668"/>
      <c r="E36" s="669"/>
      <c r="F36" s="670"/>
      <c r="G36" s="670"/>
      <c r="H36" s="671"/>
      <c r="I36" s="671"/>
      <c r="J36" s="671"/>
      <c r="K36" s="671"/>
      <c r="L36" s="672"/>
      <c r="M36" s="666" t="s">
        <v>273</v>
      </c>
      <c r="N36" s="667"/>
      <c r="O36" s="668"/>
      <c r="P36" s="669"/>
      <c r="Q36" s="670"/>
      <c r="R36" s="670"/>
      <c r="S36" s="671"/>
      <c r="T36" s="671"/>
      <c r="U36" s="671"/>
      <c r="V36" s="671"/>
      <c r="W36" s="672"/>
    </row>
    <row r="37" spans="2:23" s="4" customFormat="1" ht="17.100000000000001" customHeight="1">
      <c r="B37" s="666" t="s">
        <v>292</v>
      </c>
      <c r="C37" s="667"/>
      <c r="D37" s="668"/>
      <c r="E37" s="669"/>
      <c r="F37" s="670"/>
      <c r="G37" s="670"/>
      <c r="H37" s="654" t="s">
        <v>8</v>
      </c>
      <c r="I37" s="655"/>
      <c r="J37" s="656"/>
      <c r="K37" s="657"/>
      <c r="L37" s="657"/>
      <c r="M37" s="666" t="s">
        <v>292</v>
      </c>
      <c r="N37" s="667"/>
      <c r="O37" s="668"/>
      <c r="P37" s="669"/>
      <c r="Q37" s="670"/>
      <c r="R37" s="670"/>
      <c r="S37" s="654" t="s">
        <v>8</v>
      </c>
      <c r="T37" s="655"/>
      <c r="U37" s="656"/>
      <c r="V37" s="657"/>
      <c r="W37" s="658"/>
    </row>
    <row r="38" spans="2:23" s="4" customFormat="1" ht="17.100000000000001" customHeight="1">
      <c r="B38" s="659" t="s">
        <v>569</v>
      </c>
      <c r="C38" s="660"/>
      <c r="D38" s="661"/>
      <c r="E38" s="662"/>
      <c r="F38" s="662"/>
      <c r="G38" s="662"/>
      <c r="H38" s="662"/>
      <c r="I38" s="662"/>
      <c r="J38" s="662"/>
      <c r="K38" s="662"/>
      <c r="L38" s="662"/>
      <c r="M38" s="659" t="s">
        <v>569</v>
      </c>
      <c r="N38" s="660"/>
      <c r="O38" s="663"/>
      <c r="P38" s="664"/>
      <c r="Q38" s="664"/>
      <c r="R38" s="664"/>
      <c r="S38" s="664"/>
      <c r="T38" s="664"/>
      <c r="U38" s="664"/>
      <c r="V38" s="664"/>
      <c r="W38" s="665"/>
    </row>
    <row r="39" spans="2:23" ht="15" customHeight="1">
      <c r="B39" s="202"/>
      <c r="C39" s="651" t="s">
        <v>570</v>
      </c>
      <c r="D39" s="652"/>
      <c r="E39" s="652"/>
      <c r="F39" s="652"/>
      <c r="G39" s="652"/>
      <c r="H39" s="652"/>
      <c r="I39" s="652"/>
      <c r="J39" s="652"/>
      <c r="K39" s="652"/>
      <c r="L39" s="652"/>
      <c r="M39" s="202"/>
      <c r="N39" s="202" t="s">
        <v>571</v>
      </c>
      <c r="O39" s="202"/>
      <c r="P39" s="202"/>
      <c r="Q39" s="202"/>
      <c r="R39" s="202"/>
      <c r="S39" s="202"/>
      <c r="T39" s="202"/>
      <c r="U39" s="202"/>
      <c r="V39" s="202"/>
      <c r="W39" s="202"/>
    </row>
    <row r="40" spans="2:23" ht="15" customHeight="1">
      <c r="B40" s="202"/>
      <c r="C40" s="653"/>
      <c r="D40" s="653"/>
      <c r="E40" s="653"/>
      <c r="F40" s="653"/>
      <c r="G40" s="653"/>
      <c r="H40" s="653"/>
      <c r="I40" s="653"/>
      <c r="J40" s="653"/>
      <c r="K40" s="653"/>
      <c r="L40" s="653"/>
      <c r="M40" s="202"/>
      <c r="N40" s="202" t="s">
        <v>572</v>
      </c>
      <c r="O40" s="202"/>
      <c r="P40" s="202"/>
      <c r="Q40" s="202"/>
      <c r="R40" s="202"/>
      <c r="S40" s="202"/>
      <c r="T40" s="202"/>
      <c r="U40" s="202"/>
      <c r="V40" s="202"/>
      <c r="W40" s="202"/>
    </row>
    <row r="41" spans="2:23" ht="15" customHeight="1">
      <c r="C41" s="202" t="s">
        <v>573</v>
      </c>
      <c r="N41" s="203" t="s">
        <v>519</v>
      </c>
      <c r="O41" s="203"/>
      <c r="P41" s="203"/>
      <c r="Q41" s="203"/>
      <c r="R41" s="203"/>
      <c r="S41" s="203"/>
      <c r="T41" s="203"/>
      <c r="U41" s="203"/>
      <c r="V41" s="203"/>
    </row>
    <row r="42" spans="2:23" ht="15" customHeight="1">
      <c r="C42" s="202" t="s">
        <v>575</v>
      </c>
      <c r="N42" s="203" t="s">
        <v>574</v>
      </c>
      <c r="O42" s="203"/>
      <c r="P42" s="203"/>
      <c r="Q42" s="203"/>
      <c r="R42" s="203"/>
      <c r="S42" s="203"/>
      <c r="T42" s="203"/>
      <c r="U42" s="203"/>
      <c r="V42" s="203"/>
    </row>
    <row r="43" spans="2:23">
      <c r="C43" s="203" t="s">
        <v>544</v>
      </c>
      <c r="N43" s="203" t="s">
        <v>453</v>
      </c>
      <c r="O43" s="203"/>
      <c r="P43" s="203"/>
      <c r="Q43" s="203"/>
      <c r="R43" s="203"/>
      <c r="S43" s="203"/>
      <c r="T43" s="203"/>
      <c r="U43" s="203"/>
      <c r="V43" s="203"/>
    </row>
    <row r="44" spans="2:23">
      <c r="N44" s="203"/>
    </row>
    <row r="45" spans="2:23">
      <c r="N45" s="20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1">
    <dataValidation type="list" allowBlank="1" showInputMessage="1" showErrorMessage="1" sqref="P32:P33 E32:E33 P15:P16 E16" xr:uid="{00000000-0002-0000-1000-000000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1000000}">
          <x14:formula1>
            <xm:f>'\\seven-sv01\01\セブン開発 本社\R05\保全課\■05803(05113) 山口県490号トンネル点検(基礎地盤)\04_作業フォルダ\02_現地調査\点検調書\[大田トンネル.xlsx](参考)リスト'!#REF!</xm:f>
          </x14:formula1>
          <xm:sqref>E32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B1:Z59"/>
  <sheetViews>
    <sheetView showGridLines="0" showZeros="0" view="pageBreakPreview" zoomScaleNormal="100" zoomScaleSheetLayoutView="100" workbookViewId="0">
      <selection activeCell="Z18" sqref="Z18"/>
    </sheetView>
  </sheetViews>
  <sheetFormatPr defaultColWidth="7.625" defaultRowHeight="27.95" customHeight="1"/>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row r="2" spans="2:25" ht="18" customHeight="1">
      <c r="B2" s="98" t="s">
        <v>328</v>
      </c>
      <c r="C2" s="86"/>
      <c r="D2" s="86"/>
      <c r="E2" s="86"/>
      <c r="F2" s="86"/>
      <c r="G2" s="86"/>
      <c r="H2" s="86"/>
      <c r="I2" s="86"/>
      <c r="J2" s="86"/>
      <c r="K2" s="86"/>
      <c r="L2" s="86"/>
      <c r="M2" s="86"/>
      <c r="N2" s="86"/>
      <c r="O2" s="86"/>
      <c r="P2" s="86"/>
      <c r="Q2" s="86"/>
      <c r="R2" s="86"/>
      <c r="S2" s="86"/>
      <c r="T2" s="86"/>
      <c r="U2" s="86"/>
      <c r="V2" s="86"/>
      <c r="W2" s="86"/>
      <c r="X2" s="86"/>
      <c r="Y2" s="86"/>
    </row>
    <row r="3" spans="2:25" ht="15" customHeight="1">
      <c r="B3" s="743" t="s">
        <v>45</v>
      </c>
      <c r="C3" s="743"/>
      <c r="D3" s="743"/>
      <c r="E3" s="752" t="str">
        <f>'様式A-1'!D3</f>
        <v>ナカヤマトンネル</v>
      </c>
      <c r="F3" s="752"/>
      <c r="G3" s="752"/>
      <c r="H3" s="752"/>
      <c r="I3" s="725" t="s">
        <v>40</v>
      </c>
      <c r="J3" s="726"/>
      <c r="K3" s="727"/>
      <c r="L3" s="749" t="str">
        <f>'様式A-1'!J3</f>
        <v>一般国道490号　小郡萩道路</v>
      </c>
      <c r="M3" s="750"/>
      <c r="N3" s="751"/>
      <c r="O3" s="738" t="s">
        <v>258</v>
      </c>
      <c r="P3" s="738"/>
      <c r="Q3" s="738"/>
      <c r="R3" s="746" t="str">
        <f>'様式B(トンネル様式1P001)'!K5</f>
        <v>基礎地盤コンサルタンツ株式会社</v>
      </c>
      <c r="S3" s="747"/>
      <c r="T3" s="748"/>
      <c r="U3" s="753" t="s">
        <v>262</v>
      </c>
      <c r="V3" s="754"/>
      <c r="W3" s="739">
        <v>45160</v>
      </c>
      <c r="X3" s="740"/>
      <c r="Y3" s="741"/>
    </row>
    <row r="4" spans="2:25" ht="15" customHeight="1">
      <c r="B4" s="744" t="s">
        <v>41</v>
      </c>
      <c r="C4" s="744"/>
      <c r="D4" s="744"/>
      <c r="E4" s="745" t="str">
        <f>'様式A-1'!D4</f>
        <v>中山トンネル</v>
      </c>
      <c r="F4" s="745"/>
      <c r="G4" s="745"/>
      <c r="H4" s="745"/>
      <c r="I4" s="725" t="s">
        <v>44</v>
      </c>
      <c r="J4" s="726"/>
      <c r="K4" s="727"/>
      <c r="L4" s="749" t="str">
        <f>'様式A-1'!R3</f>
        <v>山口県宇部土木建築事務所
美祢支所</v>
      </c>
      <c r="M4" s="750"/>
      <c r="N4" s="751"/>
      <c r="O4" s="738" t="s">
        <v>259</v>
      </c>
      <c r="P4" s="738"/>
      <c r="Q4" s="738"/>
      <c r="R4" s="746" t="str">
        <f>'様式B(トンネル様式1P001)'!K6</f>
        <v>安田　啓吾</v>
      </c>
      <c r="S4" s="747"/>
      <c r="T4" s="748"/>
      <c r="U4" s="562"/>
      <c r="V4" s="624"/>
      <c r="W4" s="742"/>
      <c r="X4" s="574"/>
      <c r="Y4" s="575"/>
    </row>
    <row r="5" spans="2:25" ht="15" customHeight="1">
      <c r="B5" s="725" t="s">
        <v>237</v>
      </c>
      <c r="C5" s="726"/>
      <c r="D5" s="727"/>
      <c r="E5" s="90"/>
      <c r="F5" s="725" t="s">
        <v>236</v>
      </c>
      <c r="G5" s="726"/>
      <c r="H5" s="727"/>
      <c r="I5" s="160"/>
      <c r="J5" s="725" t="s">
        <v>237</v>
      </c>
      <c r="K5" s="726"/>
      <c r="L5" s="727"/>
      <c r="M5" s="90"/>
      <c r="N5" s="725" t="s">
        <v>236</v>
      </c>
      <c r="O5" s="726"/>
      <c r="P5" s="727"/>
      <c r="Q5" s="160"/>
      <c r="R5" s="725" t="s">
        <v>237</v>
      </c>
      <c r="S5" s="726"/>
      <c r="T5" s="727"/>
      <c r="U5" s="90"/>
      <c r="V5" s="725" t="s">
        <v>236</v>
      </c>
      <c r="W5" s="726"/>
      <c r="X5" s="727"/>
      <c r="Y5" s="160"/>
    </row>
    <row r="6" spans="2:25" ht="15" customHeight="1">
      <c r="B6" s="725" t="s">
        <v>235</v>
      </c>
      <c r="C6" s="726"/>
      <c r="D6" s="176"/>
      <c r="E6" s="735"/>
      <c r="F6" s="737"/>
      <c r="G6" s="725" t="s">
        <v>234</v>
      </c>
      <c r="H6" s="727"/>
      <c r="I6" s="207"/>
      <c r="J6" s="725" t="s">
        <v>235</v>
      </c>
      <c r="K6" s="726"/>
      <c r="L6" s="176"/>
      <c r="M6" s="735"/>
      <c r="N6" s="737"/>
      <c r="O6" s="725" t="s">
        <v>234</v>
      </c>
      <c r="P6" s="727"/>
      <c r="Q6" s="160"/>
      <c r="R6" s="725" t="s">
        <v>235</v>
      </c>
      <c r="S6" s="726"/>
      <c r="T6" s="176"/>
      <c r="U6" s="735"/>
      <c r="V6" s="737"/>
      <c r="W6" s="725" t="s">
        <v>234</v>
      </c>
      <c r="X6" s="727"/>
      <c r="Y6" s="160"/>
    </row>
    <row r="7" spans="2:25" ht="15" customHeight="1">
      <c r="B7" s="725" t="s">
        <v>233</v>
      </c>
      <c r="C7" s="726"/>
      <c r="D7" s="735"/>
      <c r="E7" s="736"/>
      <c r="F7" s="736"/>
      <c r="G7" s="736"/>
      <c r="H7" s="736"/>
      <c r="I7" s="737"/>
      <c r="J7" s="725" t="s">
        <v>233</v>
      </c>
      <c r="K7" s="726"/>
      <c r="L7" s="735"/>
      <c r="M7" s="736"/>
      <c r="N7" s="736"/>
      <c r="O7" s="736"/>
      <c r="P7" s="736"/>
      <c r="Q7" s="737"/>
      <c r="R7" s="725" t="s">
        <v>233</v>
      </c>
      <c r="S7" s="726"/>
      <c r="T7" s="735"/>
      <c r="U7" s="736"/>
      <c r="V7" s="736"/>
      <c r="W7" s="736"/>
      <c r="X7" s="736"/>
      <c r="Y7" s="737"/>
    </row>
    <row r="8" spans="2:25" ht="15" customHeight="1">
      <c r="B8" s="733" t="s">
        <v>245</v>
      </c>
      <c r="C8" s="733"/>
      <c r="D8" s="177"/>
      <c r="E8" s="144" t="s">
        <v>232</v>
      </c>
      <c r="F8" s="734"/>
      <c r="G8" s="734"/>
      <c r="H8" s="734"/>
      <c r="I8" s="734"/>
      <c r="J8" s="733" t="s">
        <v>245</v>
      </c>
      <c r="K8" s="733"/>
      <c r="L8" s="177"/>
      <c r="M8" s="144" t="s">
        <v>231</v>
      </c>
      <c r="N8" s="734"/>
      <c r="O8" s="734"/>
      <c r="P8" s="734"/>
      <c r="Q8" s="734"/>
      <c r="R8" s="733" t="s">
        <v>245</v>
      </c>
      <c r="S8" s="733"/>
      <c r="T8" s="177"/>
      <c r="U8" s="144" t="s">
        <v>231</v>
      </c>
      <c r="V8" s="734"/>
      <c r="W8" s="734"/>
      <c r="X8" s="734"/>
      <c r="Y8" s="734"/>
    </row>
    <row r="9" spans="2:25" s="20" customFormat="1" ht="14.1" customHeight="1">
      <c r="B9" s="728"/>
      <c r="C9" s="728"/>
      <c r="D9" s="728"/>
      <c r="E9" s="728"/>
      <c r="F9" s="728"/>
      <c r="G9" s="728"/>
      <c r="H9" s="728"/>
      <c r="I9" s="728"/>
      <c r="J9" s="730"/>
      <c r="K9" s="730"/>
      <c r="L9" s="730"/>
      <c r="M9" s="730"/>
      <c r="N9" s="730"/>
      <c r="O9" s="730"/>
      <c r="P9" s="730"/>
      <c r="Q9" s="730"/>
      <c r="R9" s="731"/>
      <c r="S9" s="731"/>
      <c r="T9" s="731"/>
      <c r="U9" s="731"/>
      <c r="V9" s="731"/>
      <c r="W9" s="731"/>
      <c r="X9" s="731"/>
      <c r="Y9" s="732"/>
    </row>
    <row r="10" spans="2:25" s="20" customFormat="1" ht="14.1" customHeight="1">
      <c r="B10" s="729"/>
      <c r="C10" s="729"/>
      <c r="D10" s="729"/>
      <c r="E10" s="729"/>
      <c r="F10" s="729"/>
      <c r="G10" s="729"/>
      <c r="H10" s="729"/>
      <c r="I10" s="729"/>
      <c r="J10" s="730"/>
      <c r="K10" s="730"/>
      <c r="L10" s="730"/>
      <c r="M10" s="730"/>
      <c r="N10" s="730"/>
      <c r="O10" s="730"/>
      <c r="P10" s="730"/>
      <c r="Q10" s="730"/>
      <c r="R10" s="731"/>
      <c r="S10" s="731"/>
      <c r="T10" s="731"/>
      <c r="U10" s="731"/>
      <c r="V10" s="731"/>
      <c r="W10" s="731"/>
      <c r="X10" s="731"/>
      <c r="Y10" s="732"/>
    </row>
    <row r="11" spans="2:25" s="20" customFormat="1" ht="14.1" customHeight="1">
      <c r="B11" s="729"/>
      <c r="C11" s="729"/>
      <c r="D11" s="729"/>
      <c r="E11" s="729"/>
      <c r="F11" s="729"/>
      <c r="G11" s="729"/>
      <c r="H11" s="729"/>
      <c r="I11" s="729"/>
      <c r="J11" s="730"/>
      <c r="K11" s="730"/>
      <c r="L11" s="730"/>
      <c r="M11" s="730"/>
      <c r="N11" s="730"/>
      <c r="O11" s="730"/>
      <c r="P11" s="730"/>
      <c r="Q11" s="730"/>
      <c r="R11" s="731"/>
      <c r="S11" s="731"/>
      <c r="T11" s="731"/>
      <c r="U11" s="731"/>
      <c r="V11" s="731"/>
      <c r="W11" s="731"/>
      <c r="X11" s="731"/>
      <c r="Y11" s="732"/>
    </row>
    <row r="12" spans="2:25" s="20" customFormat="1" ht="14.1" customHeight="1">
      <c r="B12" s="729"/>
      <c r="C12" s="729"/>
      <c r="D12" s="729"/>
      <c r="E12" s="729"/>
      <c r="F12" s="729"/>
      <c r="G12" s="729"/>
      <c r="H12" s="729"/>
      <c r="I12" s="729"/>
      <c r="J12" s="730"/>
      <c r="K12" s="730"/>
      <c r="L12" s="730"/>
      <c r="M12" s="730"/>
      <c r="N12" s="730"/>
      <c r="O12" s="730"/>
      <c r="P12" s="730"/>
      <c r="Q12" s="730"/>
      <c r="R12" s="731"/>
      <c r="S12" s="731"/>
      <c r="T12" s="731"/>
      <c r="U12" s="731"/>
      <c r="V12" s="731"/>
      <c r="W12" s="731"/>
      <c r="X12" s="731"/>
      <c r="Y12" s="732"/>
    </row>
    <row r="13" spans="2:25" s="20" customFormat="1" ht="14.1" customHeight="1">
      <c r="B13" s="729"/>
      <c r="C13" s="729"/>
      <c r="D13" s="729"/>
      <c r="E13" s="729"/>
      <c r="F13" s="729"/>
      <c r="G13" s="729"/>
      <c r="H13" s="729"/>
      <c r="I13" s="729"/>
      <c r="J13" s="730"/>
      <c r="K13" s="730"/>
      <c r="L13" s="730"/>
      <c r="M13" s="730"/>
      <c r="N13" s="730"/>
      <c r="O13" s="730"/>
      <c r="P13" s="730"/>
      <c r="Q13" s="730"/>
      <c r="R13" s="731"/>
      <c r="S13" s="731"/>
      <c r="T13" s="731"/>
      <c r="U13" s="731"/>
      <c r="V13" s="731"/>
      <c r="W13" s="731"/>
      <c r="X13" s="731"/>
      <c r="Y13" s="732"/>
    </row>
    <row r="14" spans="2:25" s="20" customFormat="1" ht="14.1" customHeight="1">
      <c r="B14" s="729"/>
      <c r="C14" s="729"/>
      <c r="D14" s="729"/>
      <c r="E14" s="729"/>
      <c r="F14" s="729"/>
      <c r="G14" s="729"/>
      <c r="H14" s="729"/>
      <c r="I14" s="729"/>
      <c r="J14" s="730"/>
      <c r="K14" s="730"/>
      <c r="L14" s="730"/>
      <c r="M14" s="730"/>
      <c r="N14" s="730"/>
      <c r="O14" s="730"/>
      <c r="P14" s="730"/>
      <c r="Q14" s="730"/>
      <c r="R14" s="731"/>
      <c r="S14" s="731"/>
      <c r="T14" s="731"/>
      <c r="U14" s="731"/>
      <c r="V14" s="731"/>
      <c r="W14" s="731"/>
      <c r="X14" s="731"/>
      <c r="Y14" s="732"/>
    </row>
    <row r="15" spans="2:25" s="20" customFormat="1" ht="14.1" customHeight="1">
      <c r="B15" s="729"/>
      <c r="C15" s="729"/>
      <c r="D15" s="729"/>
      <c r="E15" s="729"/>
      <c r="F15" s="729"/>
      <c r="G15" s="729"/>
      <c r="H15" s="729"/>
      <c r="I15" s="729"/>
      <c r="J15" s="730"/>
      <c r="K15" s="730"/>
      <c r="L15" s="730"/>
      <c r="M15" s="730"/>
      <c r="N15" s="730"/>
      <c r="O15" s="730"/>
      <c r="P15" s="730"/>
      <c r="Q15" s="730"/>
      <c r="R15" s="731"/>
      <c r="S15" s="731"/>
      <c r="T15" s="731"/>
      <c r="U15" s="731"/>
      <c r="V15" s="731"/>
      <c r="W15" s="731"/>
      <c r="X15" s="731"/>
      <c r="Y15" s="732"/>
    </row>
    <row r="16" spans="2:25" s="20" customFormat="1" ht="14.1" customHeight="1">
      <c r="B16" s="729"/>
      <c r="C16" s="729"/>
      <c r="D16" s="729"/>
      <c r="E16" s="729"/>
      <c r="F16" s="729"/>
      <c r="G16" s="729"/>
      <c r="H16" s="729"/>
      <c r="I16" s="729"/>
      <c r="J16" s="730"/>
      <c r="K16" s="730"/>
      <c r="L16" s="730"/>
      <c r="M16" s="730"/>
      <c r="N16" s="730"/>
      <c r="O16" s="730"/>
      <c r="P16" s="730"/>
      <c r="Q16" s="730"/>
      <c r="R16" s="731"/>
      <c r="S16" s="731"/>
      <c r="T16" s="731"/>
      <c r="U16" s="731"/>
      <c r="V16" s="731"/>
      <c r="W16" s="731"/>
      <c r="X16" s="731"/>
      <c r="Y16" s="732"/>
    </row>
    <row r="17" spans="2:25" s="20" customFormat="1" ht="14.1" customHeight="1">
      <c r="B17" s="729"/>
      <c r="C17" s="729"/>
      <c r="D17" s="729"/>
      <c r="E17" s="729"/>
      <c r="F17" s="729"/>
      <c r="G17" s="729"/>
      <c r="H17" s="729"/>
      <c r="I17" s="729"/>
      <c r="J17" s="730"/>
      <c r="K17" s="730"/>
      <c r="L17" s="730"/>
      <c r="M17" s="730"/>
      <c r="N17" s="730"/>
      <c r="O17" s="730"/>
      <c r="P17" s="730"/>
      <c r="Q17" s="730"/>
      <c r="R17" s="731"/>
      <c r="S17" s="731"/>
      <c r="T17" s="731"/>
      <c r="U17" s="731"/>
      <c r="V17" s="731"/>
      <c r="W17" s="731"/>
      <c r="X17" s="731"/>
      <c r="Y17" s="732"/>
    </row>
    <row r="18" spans="2:25" s="20" customFormat="1" ht="14.1" customHeight="1">
      <c r="B18" s="729"/>
      <c r="C18" s="729"/>
      <c r="D18" s="729"/>
      <c r="E18" s="729"/>
      <c r="F18" s="729"/>
      <c r="G18" s="729"/>
      <c r="H18" s="729"/>
      <c r="I18" s="729"/>
      <c r="J18" s="730"/>
      <c r="K18" s="730"/>
      <c r="L18" s="730"/>
      <c r="M18" s="730"/>
      <c r="N18" s="730"/>
      <c r="O18" s="730"/>
      <c r="P18" s="730"/>
      <c r="Q18" s="730"/>
      <c r="R18" s="731"/>
      <c r="S18" s="731"/>
      <c r="T18" s="731"/>
      <c r="U18" s="731"/>
      <c r="V18" s="731"/>
      <c r="W18" s="731"/>
      <c r="X18" s="731"/>
      <c r="Y18" s="732"/>
    </row>
    <row r="19" spans="2:25" s="20" customFormat="1" ht="14.1" customHeight="1">
      <c r="B19" s="729"/>
      <c r="C19" s="729"/>
      <c r="D19" s="729"/>
      <c r="E19" s="729"/>
      <c r="F19" s="729"/>
      <c r="G19" s="729"/>
      <c r="H19" s="729"/>
      <c r="I19" s="729"/>
      <c r="J19" s="730"/>
      <c r="K19" s="730"/>
      <c r="L19" s="730"/>
      <c r="M19" s="730"/>
      <c r="N19" s="730"/>
      <c r="O19" s="730"/>
      <c r="P19" s="730"/>
      <c r="Q19" s="730"/>
      <c r="R19" s="731"/>
      <c r="S19" s="731"/>
      <c r="T19" s="731"/>
      <c r="U19" s="731"/>
      <c r="V19" s="731"/>
      <c r="W19" s="731"/>
      <c r="X19" s="731"/>
      <c r="Y19" s="732"/>
    </row>
    <row r="20" spans="2:25" s="20" customFormat="1" ht="14.1" customHeight="1">
      <c r="B20" s="729"/>
      <c r="C20" s="729"/>
      <c r="D20" s="729"/>
      <c r="E20" s="729"/>
      <c r="F20" s="729"/>
      <c r="G20" s="729"/>
      <c r="H20" s="729"/>
      <c r="I20" s="729"/>
      <c r="J20" s="730"/>
      <c r="K20" s="730"/>
      <c r="L20" s="730"/>
      <c r="M20" s="730"/>
      <c r="N20" s="730"/>
      <c r="O20" s="730"/>
      <c r="P20" s="730"/>
      <c r="Q20" s="730"/>
      <c r="R20" s="731"/>
      <c r="S20" s="731"/>
      <c r="T20" s="731"/>
      <c r="U20" s="731"/>
      <c r="V20" s="731"/>
      <c r="W20" s="731"/>
      <c r="X20" s="731"/>
      <c r="Y20" s="732"/>
    </row>
    <row r="21" spans="2:25" s="20" customFormat="1" ht="14.1" customHeight="1">
      <c r="B21" s="729"/>
      <c r="C21" s="729"/>
      <c r="D21" s="729"/>
      <c r="E21" s="729"/>
      <c r="F21" s="729"/>
      <c r="G21" s="729"/>
      <c r="H21" s="729"/>
      <c r="I21" s="729"/>
      <c r="J21" s="730"/>
      <c r="K21" s="730"/>
      <c r="L21" s="730"/>
      <c r="M21" s="730"/>
      <c r="N21" s="730"/>
      <c r="O21" s="730"/>
      <c r="P21" s="730"/>
      <c r="Q21" s="730"/>
      <c r="R21" s="731"/>
      <c r="S21" s="731"/>
      <c r="T21" s="731"/>
      <c r="U21" s="731"/>
      <c r="V21" s="731"/>
      <c r="W21" s="731"/>
      <c r="X21" s="731"/>
      <c r="Y21" s="732"/>
    </row>
    <row r="22" spans="2:25" ht="15" customHeight="1">
      <c r="B22" s="725" t="s">
        <v>237</v>
      </c>
      <c r="C22" s="726"/>
      <c r="D22" s="727"/>
      <c r="E22" s="90"/>
      <c r="F22" s="725" t="s">
        <v>236</v>
      </c>
      <c r="G22" s="726"/>
      <c r="H22" s="727"/>
      <c r="I22" s="160"/>
      <c r="J22" s="725" t="s">
        <v>237</v>
      </c>
      <c r="K22" s="726"/>
      <c r="L22" s="727"/>
      <c r="M22" s="90"/>
      <c r="N22" s="725" t="s">
        <v>236</v>
      </c>
      <c r="O22" s="726"/>
      <c r="P22" s="727"/>
      <c r="Q22" s="160"/>
      <c r="R22" s="725" t="s">
        <v>237</v>
      </c>
      <c r="S22" s="726"/>
      <c r="T22" s="727"/>
      <c r="U22" s="90"/>
      <c r="V22" s="725" t="s">
        <v>236</v>
      </c>
      <c r="W22" s="726"/>
      <c r="X22" s="727"/>
      <c r="Y22" s="160"/>
    </row>
    <row r="23" spans="2:25" ht="15" customHeight="1">
      <c r="B23" s="725" t="s">
        <v>235</v>
      </c>
      <c r="C23" s="726"/>
      <c r="D23" s="176"/>
      <c r="E23" s="735"/>
      <c r="F23" s="737"/>
      <c r="G23" s="725" t="s">
        <v>234</v>
      </c>
      <c r="H23" s="727"/>
      <c r="I23" s="160"/>
      <c r="J23" s="725" t="s">
        <v>235</v>
      </c>
      <c r="K23" s="726"/>
      <c r="L23" s="176"/>
      <c r="M23" s="735"/>
      <c r="N23" s="737"/>
      <c r="O23" s="725" t="s">
        <v>234</v>
      </c>
      <c r="P23" s="727"/>
      <c r="Q23" s="160"/>
      <c r="R23" s="725" t="s">
        <v>235</v>
      </c>
      <c r="S23" s="726"/>
      <c r="T23" s="176"/>
      <c r="U23" s="735"/>
      <c r="V23" s="737"/>
      <c r="W23" s="725" t="s">
        <v>234</v>
      </c>
      <c r="X23" s="727"/>
      <c r="Y23" s="160"/>
    </row>
    <row r="24" spans="2:25" ht="15" customHeight="1">
      <c r="B24" s="725" t="s">
        <v>233</v>
      </c>
      <c r="C24" s="726"/>
      <c r="D24" s="735"/>
      <c r="E24" s="736"/>
      <c r="F24" s="736"/>
      <c r="G24" s="736"/>
      <c r="H24" s="736"/>
      <c r="I24" s="737"/>
      <c r="J24" s="725" t="s">
        <v>233</v>
      </c>
      <c r="K24" s="726"/>
      <c r="L24" s="735"/>
      <c r="M24" s="736"/>
      <c r="N24" s="736"/>
      <c r="O24" s="736"/>
      <c r="P24" s="736"/>
      <c r="Q24" s="737"/>
      <c r="R24" s="725" t="s">
        <v>233</v>
      </c>
      <c r="S24" s="726"/>
      <c r="T24" s="735"/>
      <c r="U24" s="736"/>
      <c r="V24" s="736"/>
      <c r="W24" s="736"/>
      <c r="X24" s="736"/>
      <c r="Y24" s="737"/>
    </row>
    <row r="25" spans="2:25" ht="15" customHeight="1">
      <c r="B25" s="733" t="s">
        <v>245</v>
      </c>
      <c r="C25" s="733"/>
      <c r="D25" s="177"/>
      <c r="E25" s="144" t="s">
        <v>231</v>
      </c>
      <c r="F25" s="734"/>
      <c r="G25" s="734"/>
      <c r="H25" s="734"/>
      <c r="I25" s="734"/>
      <c r="J25" s="733" t="s">
        <v>245</v>
      </c>
      <c r="K25" s="733"/>
      <c r="L25" s="177"/>
      <c r="M25" s="144" t="s">
        <v>231</v>
      </c>
      <c r="N25" s="734"/>
      <c r="O25" s="734"/>
      <c r="P25" s="734"/>
      <c r="Q25" s="734"/>
      <c r="R25" s="733" t="s">
        <v>245</v>
      </c>
      <c r="S25" s="733"/>
      <c r="T25" s="177"/>
      <c r="U25" s="144" t="s">
        <v>231</v>
      </c>
      <c r="V25" s="734"/>
      <c r="W25" s="734"/>
      <c r="X25" s="734"/>
      <c r="Y25" s="734"/>
    </row>
    <row r="26" spans="2:25" s="20" customFormat="1" ht="14.1" customHeight="1">
      <c r="B26" s="728"/>
      <c r="C26" s="728"/>
      <c r="D26" s="728"/>
      <c r="E26" s="728"/>
      <c r="F26" s="728"/>
      <c r="G26" s="728"/>
      <c r="H26" s="728"/>
      <c r="I26" s="728"/>
      <c r="J26" s="730"/>
      <c r="K26" s="730"/>
      <c r="L26" s="730"/>
      <c r="M26" s="730"/>
      <c r="N26" s="730"/>
      <c r="O26" s="730"/>
      <c r="P26" s="730"/>
      <c r="Q26" s="730"/>
      <c r="R26" s="731"/>
      <c r="S26" s="731"/>
      <c r="T26" s="731"/>
      <c r="U26" s="731"/>
      <c r="V26" s="731"/>
      <c r="W26" s="731"/>
      <c r="X26" s="731"/>
      <c r="Y26" s="732"/>
    </row>
    <row r="27" spans="2:25" s="20" customFormat="1" ht="14.1" customHeight="1">
      <c r="B27" s="729"/>
      <c r="C27" s="729"/>
      <c r="D27" s="729"/>
      <c r="E27" s="729"/>
      <c r="F27" s="729"/>
      <c r="G27" s="729"/>
      <c r="H27" s="729"/>
      <c r="I27" s="729"/>
      <c r="J27" s="730"/>
      <c r="K27" s="730"/>
      <c r="L27" s="730"/>
      <c r="M27" s="730"/>
      <c r="N27" s="730"/>
      <c r="O27" s="730"/>
      <c r="P27" s="730"/>
      <c r="Q27" s="730"/>
      <c r="R27" s="731"/>
      <c r="S27" s="731"/>
      <c r="T27" s="731"/>
      <c r="U27" s="731"/>
      <c r="V27" s="731"/>
      <c r="W27" s="731"/>
      <c r="X27" s="731"/>
      <c r="Y27" s="732"/>
    </row>
    <row r="28" spans="2:25" s="20" customFormat="1" ht="14.1" customHeight="1">
      <c r="B28" s="729"/>
      <c r="C28" s="729"/>
      <c r="D28" s="729"/>
      <c r="E28" s="729"/>
      <c r="F28" s="729"/>
      <c r="G28" s="729"/>
      <c r="H28" s="729"/>
      <c r="I28" s="729"/>
      <c r="J28" s="730"/>
      <c r="K28" s="730"/>
      <c r="L28" s="730"/>
      <c r="M28" s="730"/>
      <c r="N28" s="730"/>
      <c r="O28" s="730"/>
      <c r="P28" s="730"/>
      <c r="Q28" s="730"/>
      <c r="R28" s="731"/>
      <c r="S28" s="731"/>
      <c r="T28" s="731"/>
      <c r="U28" s="731"/>
      <c r="V28" s="731"/>
      <c r="W28" s="731"/>
      <c r="X28" s="731"/>
      <c r="Y28" s="732"/>
    </row>
    <row r="29" spans="2:25" s="20" customFormat="1" ht="14.1" customHeight="1">
      <c r="B29" s="729"/>
      <c r="C29" s="729"/>
      <c r="D29" s="729"/>
      <c r="E29" s="729"/>
      <c r="F29" s="729"/>
      <c r="G29" s="729"/>
      <c r="H29" s="729"/>
      <c r="I29" s="729"/>
      <c r="J29" s="730"/>
      <c r="K29" s="730"/>
      <c r="L29" s="730"/>
      <c r="M29" s="730"/>
      <c r="N29" s="730"/>
      <c r="O29" s="730"/>
      <c r="P29" s="730"/>
      <c r="Q29" s="730"/>
      <c r="R29" s="731"/>
      <c r="S29" s="731"/>
      <c r="T29" s="731"/>
      <c r="U29" s="731"/>
      <c r="V29" s="731"/>
      <c r="W29" s="731"/>
      <c r="X29" s="731"/>
      <c r="Y29" s="732"/>
    </row>
    <row r="30" spans="2:25" s="20" customFormat="1" ht="14.1" customHeight="1">
      <c r="B30" s="729"/>
      <c r="C30" s="729"/>
      <c r="D30" s="729"/>
      <c r="E30" s="729"/>
      <c r="F30" s="729"/>
      <c r="G30" s="729"/>
      <c r="H30" s="729"/>
      <c r="I30" s="729"/>
      <c r="J30" s="730"/>
      <c r="K30" s="730"/>
      <c r="L30" s="730"/>
      <c r="M30" s="730"/>
      <c r="N30" s="730"/>
      <c r="O30" s="730"/>
      <c r="P30" s="730"/>
      <c r="Q30" s="730"/>
      <c r="R30" s="731"/>
      <c r="S30" s="731"/>
      <c r="T30" s="731"/>
      <c r="U30" s="731"/>
      <c r="V30" s="731"/>
      <c r="W30" s="731"/>
      <c r="X30" s="731"/>
      <c r="Y30" s="732"/>
    </row>
    <row r="31" spans="2:25" s="20" customFormat="1" ht="14.1" customHeight="1">
      <c r="B31" s="729"/>
      <c r="C31" s="729"/>
      <c r="D31" s="729"/>
      <c r="E31" s="729"/>
      <c r="F31" s="729"/>
      <c r="G31" s="729"/>
      <c r="H31" s="729"/>
      <c r="I31" s="729"/>
      <c r="J31" s="730"/>
      <c r="K31" s="730"/>
      <c r="L31" s="730"/>
      <c r="M31" s="730"/>
      <c r="N31" s="730"/>
      <c r="O31" s="730"/>
      <c r="P31" s="730"/>
      <c r="Q31" s="730"/>
      <c r="R31" s="731"/>
      <c r="S31" s="731"/>
      <c r="T31" s="731"/>
      <c r="U31" s="731"/>
      <c r="V31" s="731"/>
      <c r="W31" s="731"/>
      <c r="X31" s="731"/>
      <c r="Y31" s="732"/>
    </row>
    <row r="32" spans="2:25" s="20" customFormat="1" ht="14.1" customHeight="1">
      <c r="B32" s="729"/>
      <c r="C32" s="729"/>
      <c r="D32" s="729"/>
      <c r="E32" s="729"/>
      <c r="F32" s="729"/>
      <c r="G32" s="729"/>
      <c r="H32" s="729"/>
      <c r="I32" s="729"/>
      <c r="J32" s="730"/>
      <c r="K32" s="730"/>
      <c r="L32" s="730"/>
      <c r="M32" s="730"/>
      <c r="N32" s="730"/>
      <c r="O32" s="730"/>
      <c r="P32" s="730"/>
      <c r="Q32" s="730"/>
      <c r="R32" s="731"/>
      <c r="S32" s="731"/>
      <c r="T32" s="731"/>
      <c r="U32" s="731"/>
      <c r="V32" s="731"/>
      <c r="W32" s="731"/>
      <c r="X32" s="731"/>
      <c r="Y32" s="732"/>
    </row>
    <row r="33" spans="2:25" s="20" customFormat="1" ht="14.1" customHeight="1">
      <c r="B33" s="729"/>
      <c r="C33" s="729"/>
      <c r="D33" s="729"/>
      <c r="E33" s="729"/>
      <c r="F33" s="729"/>
      <c r="G33" s="729"/>
      <c r="H33" s="729"/>
      <c r="I33" s="729"/>
      <c r="J33" s="730"/>
      <c r="K33" s="730"/>
      <c r="L33" s="730"/>
      <c r="M33" s="730"/>
      <c r="N33" s="730"/>
      <c r="O33" s="730"/>
      <c r="P33" s="730"/>
      <c r="Q33" s="730"/>
      <c r="R33" s="731"/>
      <c r="S33" s="731"/>
      <c r="T33" s="731"/>
      <c r="U33" s="731"/>
      <c r="V33" s="731"/>
      <c r="W33" s="731"/>
      <c r="X33" s="731"/>
      <c r="Y33" s="732"/>
    </row>
    <row r="34" spans="2:25" s="20" customFormat="1" ht="14.1" customHeight="1">
      <c r="B34" s="729"/>
      <c r="C34" s="729"/>
      <c r="D34" s="729"/>
      <c r="E34" s="729"/>
      <c r="F34" s="729"/>
      <c r="G34" s="729"/>
      <c r="H34" s="729"/>
      <c r="I34" s="729"/>
      <c r="J34" s="730"/>
      <c r="K34" s="730"/>
      <c r="L34" s="730"/>
      <c r="M34" s="730"/>
      <c r="N34" s="730"/>
      <c r="O34" s="730"/>
      <c r="P34" s="730"/>
      <c r="Q34" s="730"/>
      <c r="R34" s="731"/>
      <c r="S34" s="731"/>
      <c r="T34" s="731"/>
      <c r="U34" s="731"/>
      <c r="V34" s="731"/>
      <c r="W34" s="731"/>
      <c r="X34" s="731"/>
      <c r="Y34" s="732"/>
    </row>
    <row r="35" spans="2:25" s="20" customFormat="1" ht="14.1" customHeight="1">
      <c r="B35" s="729"/>
      <c r="C35" s="729"/>
      <c r="D35" s="729"/>
      <c r="E35" s="729"/>
      <c r="F35" s="729"/>
      <c r="G35" s="729"/>
      <c r="H35" s="729"/>
      <c r="I35" s="729"/>
      <c r="J35" s="730"/>
      <c r="K35" s="730"/>
      <c r="L35" s="730"/>
      <c r="M35" s="730"/>
      <c r="N35" s="730"/>
      <c r="O35" s="730"/>
      <c r="P35" s="730"/>
      <c r="Q35" s="730"/>
      <c r="R35" s="731"/>
      <c r="S35" s="731"/>
      <c r="T35" s="731"/>
      <c r="U35" s="731"/>
      <c r="V35" s="731"/>
      <c r="W35" s="731"/>
      <c r="X35" s="731"/>
      <c r="Y35" s="732"/>
    </row>
    <row r="36" spans="2:25" s="20" customFormat="1" ht="14.1" customHeight="1">
      <c r="B36" s="729"/>
      <c r="C36" s="729"/>
      <c r="D36" s="729"/>
      <c r="E36" s="729"/>
      <c r="F36" s="729"/>
      <c r="G36" s="729"/>
      <c r="H36" s="729"/>
      <c r="I36" s="729"/>
      <c r="J36" s="730"/>
      <c r="K36" s="730"/>
      <c r="L36" s="730"/>
      <c r="M36" s="730"/>
      <c r="N36" s="730"/>
      <c r="O36" s="730"/>
      <c r="P36" s="730"/>
      <c r="Q36" s="730"/>
      <c r="R36" s="731"/>
      <c r="S36" s="731"/>
      <c r="T36" s="731"/>
      <c r="U36" s="731"/>
      <c r="V36" s="731"/>
      <c r="W36" s="731"/>
      <c r="X36" s="731"/>
      <c r="Y36" s="732"/>
    </row>
    <row r="37" spans="2:25" s="20" customFormat="1" ht="14.1" customHeight="1">
      <c r="B37" s="729"/>
      <c r="C37" s="729"/>
      <c r="D37" s="729"/>
      <c r="E37" s="729"/>
      <c r="F37" s="729"/>
      <c r="G37" s="729"/>
      <c r="H37" s="729"/>
      <c r="I37" s="729"/>
      <c r="J37" s="730"/>
      <c r="K37" s="730"/>
      <c r="L37" s="730"/>
      <c r="M37" s="730"/>
      <c r="N37" s="730"/>
      <c r="O37" s="730"/>
      <c r="P37" s="730"/>
      <c r="Q37" s="730"/>
      <c r="R37" s="731"/>
      <c r="S37" s="731"/>
      <c r="T37" s="731"/>
      <c r="U37" s="731"/>
      <c r="V37" s="731"/>
      <c r="W37" s="731"/>
      <c r="X37" s="731"/>
      <c r="Y37" s="732"/>
    </row>
    <row r="38" spans="2:25" s="20" customFormat="1" ht="14.1" customHeight="1">
      <c r="B38" s="729"/>
      <c r="C38" s="729"/>
      <c r="D38" s="729"/>
      <c r="E38" s="729"/>
      <c r="F38" s="729"/>
      <c r="G38" s="729"/>
      <c r="H38" s="729"/>
      <c r="I38" s="729"/>
      <c r="J38" s="730"/>
      <c r="K38" s="730"/>
      <c r="L38" s="730"/>
      <c r="M38" s="730"/>
      <c r="N38" s="730"/>
      <c r="O38" s="730"/>
      <c r="P38" s="730"/>
      <c r="Q38" s="730"/>
      <c r="R38" s="731"/>
      <c r="S38" s="731"/>
      <c r="T38" s="731"/>
      <c r="U38" s="731"/>
      <c r="V38" s="731"/>
      <c r="W38" s="731"/>
      <c r="X38" s="731"/>
      <c r="Y38" s="732"/>
    </row>
    <row r="39" spans="2:25" ht="15" customHeight="1">
      <c r="B39" s="725" t="s">
        <v>237</v>
      </c>
      <c r="C39" s="726"/>
      <c r="D39" s="727"/>
      <c r="E39" s="90"/>
      <c r="F39" s="725" t="s">
        <v>236</v>
      </c>
      <c r="G39" s="726"/>
      <c r="H39" s="727"/>
      <c r="I39" s="160"/>
      <c r="J39" s="725" t="s">
        <v>237</v>
      </c>
      <c r="K39" s="726"/>
      <c r="L39" s="727"/>
      <c r="M39" s="90"/>
      <c r="N39" s="725" t="s">
        <v>236</v>
      </c>
      <c r="O39" s="726"/>
      <c r="P39" s="727"/>
      <c r="Q39" s="160"/>
      <c r="R39" s="725" t="s">
        <v>237</v>
      </c>
      <c r="S39" s="726"/>
      <c r="T39" s="727"/>
      <c r="U39" s="90"/>
      <c r="V39" s="725" t="s">
        <v>236</v>
      </c>
      <c r="W39" s="726"/>
      <c r="X39" s="727"/>
      <c r="Y39" s="160"/>
    </row>
    <row r="40" spans="2:25" ht="15" customHeight="1">
      <c r="B40" s="725" t="s">
        <v>235</v>
      </c>
      <c r="C40" s="726"/>
      <c r="D40" s="176"/>
      <c r="E40" s="735"/>
      <c r="F40" s="737"/>
      <c r="G40" s="725" t="s">
        <v>234</v>
      </c>
      <c r="H40" s="727"/>
      <c r="I40" s="160"/>
      <c r="J40" s="725" t="s">
        <v>235</v>
      </c>
      <c r="K40" s="726"/>
      <c r="L40" s="176"/>
      <c r="M40" s="735"/>
      <c r="N40" s="737"/>
      <c r="O40" s="725" t="s">
        <v>234</v>
      </c>
      <c r="P40" s="727"/>
      <c r="Q40" s="160"/>
      <c r="R40" s="725" t="s">
        <v>235</v>
      </c>
      <c r="S40" s="726"/>
      <c r="T40" s="176"/>
      <c r="U40" s="735"/>
      <c r="V40" s="737"/>
      <c r="W40" s="725" t="s">
        <v>234</v>
      </c>
      <c r="X40" s="727"/>
      <c r="Y40" s="160"/>
    </row>
    <row r="41" spans="2:25" ht="15" customHeight="1">
      <c r="B41" s="725" t="s">
        <v>233</v>
      </c>
      <c r="C41" s="726"/>
      <c r="D41" s="735"/>
      <c r="E41" s="736"/>
      <c r="F41" s="736"/>
      <c r="G41" s="736"/>
      <c r="H41" s="736"/>
      <c r="I41" s="737"/>
      <c r="J41" s="725" t="s">
        <v>233</v>
      </c>
      <c r="K41" s="726"/>
      <c r="L41" s="735"/>
      <c r="M41" s="736"/>
      <c r="N41" s="736"/>
      <c r="O41" s="736"/>
      <c r="P41" s="736"/>
      <c r="Q41" s="737"/>
      <c r="R41" s="725" t="s">
        <v>233</v>
      </c>
      <c r="S41" s="726"/>
      <c r="T41" s="735"/>
      <c r="U41" s="736"/>
      <c r="V41" s="736"/>
      <c r="W41" s="736"/>
      <c r="X41" s="736"/>
      <c r="Y41" s="737"/>
    </row>
    <row r="42" spans="2:25" ht="15" customHeight="1">
      <c r="B42" s="733" t="s">
        <v>245</v>
      </c>
      <c r="C42" s="733"/>
      <c r="D42" s="177"/>
      <c r="E42" s="144" t="s">
        <v>231</v>
      </c>
      <c r="F42" s="734"/>
      <c r="G42" s="734"/>
      <c r="H42" s="734"/>
      <c r="I42" s="734"/>
      <c r="J42" s="733" t="s">
        <v>245</v>
      </c>
      <c r="K42" s="733"/>
      <c r="L42" s="177"/>
      <c r="M42" s="144" t="s">
        <v>231</v>
      </c>
      <c r="N42" s="734"/>
      <c r="O42" s="734"/>
      <c r="P42" s="734"/>
      <c r="Q42" s="734"/>
      <c r="R42" s="733" t="s">
        <v>245</v>
      </c>
      <c r="S42" s="733"/>
      <c r="T42" s="177"/>
      <c r="U42" s="144" t="s">
        <v>231</v>
      </c>
      <c r="V42" s="734"/>
      <c r="W42" s="734"/>
      <c r="X42" s="734"/>
      <c r="Y42" s="734"/>
    </row>
    <row r="43" spans="2:25" s="20" customFormat="1" ht="14.1" customHeight="1">
      <c r="B43" s="729"/>
      <c r="C43" s="729"/>
      <c r="D43" s="729"/>
      <c r="E43" s="729"/>
      <c r="F43" s="729"/>
      <c r="G43" s="729"/>
      <c r="H43" s="729"/>
      <c r="I43" s="729"/>
      <c r="J43" s="730"/>
      <c r="K43" s="730"/>
      <c r="L43" s="730"/>
      <c r="M43" s="730"/>
      <c r="N43" s="730"/>
      <c r="O43" s="730"/>
      <c r="P43" s="730"/>
      <c r="Q43" s="730"/>
      <c r="R43" s="755"/>
      <c r="S43" s="755"/>
      <c r="T43" s="755"/>
      <c r="U43" s="755"/>
      <c r="V43" s="755"/>
      <c r="W43" s="755"/>
      <c r="X43" s="755"/>
      <c r="Y43" s="755"/>
    </row>
    <row r="44" spans="2:25" s="20" customFormat="1" ht="14.1" customHeight="1">
      <c r="B44" s="729"/>
      <c r="C44" s="729"/>
      <c r="D44" s="729"/>
      <c r="E44" s="729"/>
      <c r="F44" s="729"/>
      <c r="G44" s="729"/>
      <c r="H44" s="729"/>
      <c r="I44" s="729"/>
      <c r="J44" s="730"/>
      <c r="K44" s="730"/>
      <c r="L44" s="730"/>
      <c r="M44" s="730"/>
      <c r="N44" s="730"/>
      <c r="O44" s="730"/>
      <c r="P44" s="730"/>
      <c r="Q44" s="730"/>
      <c r="R44" s="755"/>
      <c r="S44" s="755"/>
      <c r="T44" s="755"/>
      <c r="U44" s="755"/>
      <c r="V44" s="755"/>
      <c r="W44" s="755"/>
      <c r="X44" s="755"/>
      <c r="Y44" s="755"/>
    </row>
    <row r="45" spans="2:25" s="20" customFormat="1" ht="14.1" customHeight="1">
      <c r="B45" s="729"/>
      <c r="C45" s="729"/>
      <c r="D45" s="729"/>
      <c r="E45" s="729"/>
      <c r="F45" s="729"/>
      <c r="G45" s="729"/>
      <c r="H45" s="729"/>
      <c r="I45" s="729"/>
      <c r="J45" s="730"/>
      <c r="K45" s="730"/>
      <c r="L45" s="730"/>
      <c r="M45" s="730"/>
      <c r="N45" s="730"/>
      <c r="O45" s="730"/>
      <c r="P45" s="730"/>
      <c r="Q45" s="730"/>
      <c r="R45" s="755"/>
      <c r="S45" s="755"/>
      <c r="T45" s="755"/>
      <c r="U45" s="755"/>
      <c r="V45" s="755"/>
      <c r="W45" s="755"/>
      <c r="X45" s="755"/>
      <c r="Y45" s="755"/>
    </row>
    <row r="46" spans="2:25" s="20" customFormat="1" ht="14.1" customHeight="1">
      <c r="B46" s="729"/>
      <c r="C46" s="729"/>
      <c r="D46" s="729"/>
      <c r="E46" s="729"/>
      <c r="F46" s="729"/>
      <c r="G46" s="729"/>
      <c r="H46" s="729"/>
      <c r="I46" s="729"/>
      <c r="J46" s="730"/>
      <c r="K46" s="730"/>
      <c r="L46" s="730"/>
      <c r="M46" s="730"/>
      <c r="N46" s="730"/>
      <c r="O46" s="730"/>
      <c r="P46" s="730"/>
      <c r="Q46" s="730"/>
      <c r="R46" s="755"/>
      <c r="S46" s="755"/>
      <c r="T46" s="755"/>
      <c r="U46" s="755"/>
      <c r="V46" s="755"/>
      <c r="W46" s="755"/>
      <c r="X46" s="755"/>
      <c r="Y46" s="755"/>
    </row>
    <row r="47" spans="2:25" s="20" customFormat="1" ht="14.1" customHeight="1">
      <c r="B47" s="729"/>
      <c r="C47" s="729"/>
      <c r="D47" s="729"/>
      <c r="E47" s="729"/>
      <c r="F47" s="729"/>
      <c r="G47" s="729"/>
      <c r="H47" s="729"/>
      <c r="I47" s="729"/>
      <c r="J47" s="730"/>
      <c r="K47" s="730"/>
      <c r="L47" s="730"/>
      <c r="M47" s="730"/>
      <c r="N47" s="730"/>
      <c r="O47" s="730"/>
      <c r="P47" s="730"/>
      <c r="Q47" s="730"/>
      <c r="R47" s="755"/>
      <c r="S47" s="755"/>
      <c r="T47" s="755"/>
      <c r="U47" s="755"/>
      <c r="V47" s="755"/>
      <c r="W47" s="755"/>
      <c r="X47" s="755"/>
      <c r="Y47" s="755"/>
    </row>
    <row r="48" spans="2:25" s="20" customFormat="1" ht="14.1" customHeight="1">
      <c r="B48" s="729"/>
      <c r="C48" s="729"/>
      <c r="D48" s="729"/>
      <c r="E48" s="729"/>
      <c r="F48" s="729"/>
      <c r="G48" s="729"/>
      <c r="H48" s="729"/>
      <c r="I48" s="729"/>
      <c r="J48" s="730"/>
      <c r="K48" s="730"/>
      <c r="L48" s="730"/>
      <c r="M48" s="730"/>
      <c r="N48" s="730"/>
      <c r="O48" s="730"/>
      <c r="P48" s="730"/>
      <c r="Q48" s="730"/>
      <c r="R48" s="755"/>
      <c r="S48" s="755"/>
      <c r="T48" s="755"/>
      <c r="U48" s="755"/>
      <c r="V48" s="755"/>
      <c r="W48" s="755"/>
      <c r="X48" s="755"/>
      <c r="Y48" s="755"/>
    </row>
    <row r="49" spans="2:26" s="20" customFormat="1" ht="14.1" customHeight="1">
      <c r="B49" s="729"/>
      <c r="C49" s="729"/>
      <c r="D49" s="729"/>
      <c r="E49" s="729"/>
      <c r="F49" s="729"/>
      <c r="G49" s="729"/>
      <c r="H49" s="729"/>
      <c r="I49" s="729"/>
      <c r="J49" s="730"/>
      <c r="K49" s="730"/>
      <c r="L49" s="730"/>
      <c r="M49" s="730"/>
      <c r="N49" s="730"/>
      <c r="O49" s="730"/>
      <c r="P49" s="730"/>
      <c r="Q49" s="730"/>
      <c r="R49" s="755"/>
      <c r="S49" s="755"/>
      <c r="T49" s="755"/>
      <c r="U49" s="755"/>
      <c r="V49" s="755"/>
      <c r="W49" s="755"/>
      <c r="X49" s="755"/>
      <c r="Y49" s="755"/>
    </row>
    <row r="50" spans="2:26" s="20" customFormat="1" ht="14.1" customHeight="1">
      <c r="B50" s="729"/>
      <c r="C50" s="729"/>
      <c r="D50" s="729"/>
      <c r="E50" s="729"/>
      <c r="F50" s="729"/>
      <c r="G50" s="729"/>
      <c r="H50" s="729"/>
      <c r="I50" s="729"/>
      <c r="J50" s="730"/>
      <c r="K50" s="730"/>
      <c r="L50" s="730"/>
      <c r="M50" s="730"/>
      <c r="N50" s="730"/>
      <c r="O50" s="730"/>
      <c r="P50" s="730"/>
      <c r="Q50" s="730"/>
      <c r="R50" s="755"/>
      <c r="S50" s="755"/>
      <c r="T50" s="755"/>
      <c r="U50" s="755"/>
      <c r="V50" s="755"/>
      <c r="W50" s="755"/>
      <c r="X50" s="755"/>
      <c r="Y50" s="755"/>
    </row>
    <row r="51" spans="2:26" s="20" customFormat="1" ht="14.1" customHeight="1">
      <c r="B51" s="729"/>
      <c r="C51" s="729"/>
      <c r="D51" s="729"/>
      <c r="E51" s="729"/>
      <c r="F51" s="729"/>
      <c r="G51" s="729"/>
      <c r="H51" s="729"/>
      <c r="I51" s="729"/>
      <c r="J51" s="730"/>
      <c r="K51" s="730"/>
      <c r="L51" s="730"/>
      <c r="M51" s="730"/>
      <c r="N51" s="730"/>
      <c r="O51" s="730"/>
      <c r="P51" s="730"/>
      <c r="Q51" s="730"/>
      <c r="R51" s="755"/>
      <c r="S51" s="755"/>
      <c r="T51" s="755"/>
      <c r="U51" s="755"/>
      <c r="V51" s="755"/>
      <c r="W51" s="755"/>
      <c r="X51" s="755"/>
      <c r="Y51" s="755"/>
    </row>
    <row r="52" spans="2:26" s="20" customFormat="1" ht="14.1" customHeight="1">
      <c r="B52" s="729"/>
      <c r="C52" s="729"/>
      <c r="D52" s="729"/>
      <c r="E52" s="729"/>
      <c r="F52" s="729"/>
      <c r="G52" s="729"/>
      <c r="H52" s="729"/>
      <c r="I52" s="729"/>
      <c r="J52" s="730"/>
      <c r="K52" s="730"/>
      <c r="L52" s="730"/>
      <c r="M52" s="730"/>
      <c r="N52" s="730"/>
      <c r="O52" s="730"/>
      <c r="P52" s="730"/>
      <c r="Q52" s="730"/>
      <c r="R52" s="755"/>
      <c r="S52" s="755"/>
      <c r="T52" s="755"/>
      <c r="U52" s="755"/>
      <c r="V52" s="755"/>
      <c r="W52" s="755"/>
      <c r="X52" s="755"/>
      <c r="Y52" s="755"/>
    </row>
    <row r="53" spans="2:26" s="20" customFormat="1" ht="14.1" customHeight="1">
      <c r="B53" s="729"/>
      <c r="C53" s="729"/>
      <c r="D53" s="729"/>
      <c r="E53" s="729"/>
      <c r="F53" s="729"/>
      <c r="G53" s="729"/>
      <c r="H53" s="729"/>
      <c r="I53" s="729"/>
      <c r="J53" s="730"/>
      <c r="K53" s="730"/>
      <c r="L53" s="730"/>
      <c r="M53" s="730"/>
      <c r="N53" s="730"/>
      <c r="O53" s="730"/>
      <c r="P53" s="730"/>
      <c r="Q53" s="730"/>
      <c r="R53" s="755"/>
      <c r="S53" s="755"/>
      <c r="T53" s="755"/>
      <c r="U53" s="755"/>
      <c r="V53" s="755"/>
      <c r="W53" s="755"/>
      <c r="X53" s="755"/>
      <c r="Y53" s="755"/>
    </row>
    <row r="54" spans="2:26" s="20" customFormat="1" ht="14.1" customHeight="1">
      <c r="B54" s="729"/>
      <c r="C54" s="729"/>
      <c r="D54" s="729"/>
      <c r="E54" s="729"/>
      <c r="F54" s="729"/>
      <c r="G54" s="729"/>
      <c r="H54" s="729"/>
      <c r="I54" s="729"/>
      <c r="J54" s="730"/>
      <c r="K54" s="730"/>
      <c r="L54" s="730"/>
      <c r="M54" s="730"/>
      <c r="N54" s="730"/>
      <c r="O54" s="730"/>
      <c r="P54" s="730"/>
      <c r="Q54" s="730"/>
      <c r="R54" s="755"/>
      <c r="S54" s="755"/>
      <c r="T54" s="755"/>
      <c r="U54" s="755"/>
      <c r="V54" s="755"/>
      <c r="W54" s="755"/>
      <c r="X54" s="755"/>
      <c r="Y54" s="755"/>
    </row>
    <row r="55" spans="2:26" s="20" customFormat="1" ht="14.1" customHeight="1">
      <c r="B55" s="729"/>
      <c r="C55" s="729"/>
      <c r="D55" s="729"/>
      <c r="E55" s="729"/>
      <c r="F55" s="729"/>
      <c r="G55" s="729"/>
      <c r="H55" s="729"/>
      <c r="I55" s="729"/>
      <c r="J55" s="730"/>
      <c r="K55" s="730"/>
      <c r="L55" s="730"/>
      <c r="M55" s="730"/>
      <c r="N55" s="730"/>
      <c r="O55" s="730"/>
      <c r="P55" s="730"/>
      <c r="Q55" s="730"/>
      <c r="R55" s="755"/>
      <c r="S55" s="755"/>
      <c r="T55" s="755"/>
      <c r="U55" s="755"/>
      <c r="V55" s="755"/>
      <c r="W55" s="755"/>
      <c r="X55" s="755"/>
      <c r="Y55" s="755"/>
    </row>
    <row r="56" spans="2:26" s="20" customFormat="1" ht="14.1" customHeight="1">
      <c r="B56" s="91"/>
      <c r="C56" s="91"/>
      <c r="D56" s="94" t="s">
        <v>274</v>
      </c>
      <c r="E56" s="91"/>
      <c r="F56" s="91"/>
      <c r="G56" s="91"/>
      <c r="H56" s="91"/>
      <c r="I56" s="91"/>
      <c r="J56" s="87"/>
      <c r="K56" s="87"/>
      <c r="L56" s="87"/>
      <c r="M56" s="87"/>
      <c r="N56" s="87"/>
      <c r="O56" s="87"/>
      <c r="P56" s="87"/>
      <c r="Q56" s="87"/>
      <c r="R56" s="92"/>
      <c r="S56" s="92"/>
      <c r="T56" s="92"/>
      <c r="U56" s="92"/>
      <c r="V56" s="92"/>
      <c r="W56" s="92"/>
      <c r="X56" s="92"/>
      <c r="Y56" s="92"/>
    </row>
    <row r="57" spans="2:26" s="20" customFormat="1" ht="15" customHeight="1">
      <c r="B57" s="87"/>
      <c r="C57" s="87"/>
      <c r="D57" s="93" t="s">
        <v>254</v>
      </c>
      <c r="E57" s="89"/>
      <c r="F57" s="89"/>
      <c r="G57" s="89"/>
      <c r="H57" s="89"/>
      <c r="I57" s="89"/>
      <c r="J57" s="89"/>
      <c r="K57" s="89"/>
      <c r="L57" s="89"/>
      <c r="M57" s="89"/>
      <c r="N57" s="89"/>
      <c r="O57" s="87"/>
      <c r="P57" s="93"/>
      <c r="Q57" s="89"/>
      <c r="R57" s="89"/>
      <c r="S57" s="89"/>
      <c r="T57" s="89"/>
      <c r="U57" s="89"/>
      <c r="V57" s="89"/>
      <c r="W57" s="89"/>
      <c r="X57" s="89"/>
      <c r="Y57" s="89"/>
    </row>
    <row r="58" spans="2:26" ht="15" customHeight="1">
      <c r="D58" s="22" t="s">
        <v>442</v>
      </c>
      <c r="E58" s="22"/>
      <c r="F58" s="21"/>
      <c r="G58" s="20"/>
      <c r="H58" s="20"/>
      <c r="I58" s="20"/>
      <c r="J58" s="20"/>
      <c r="K58" s="20"/>
      <c r="L58" s="188" t="s">
        <v>544</v>
      </c>
      <c r="M58" s="20"/>
      <c r="N58" s="20"/>
      <c r="O58" s="20"/>
      <c r="P58" s="21"/>
      <c r="Q58" s="22"/>
      <c r="R58" s="21"/>
      <c r="S58" s="20"/>
      <c r="T58" s="20"/>
      <c r="U58" s="20"/>
      <c r="V58" s="20"/>
      <c r="W58" s="20"/>
      <c r="X58" s="20"/>
      <c r="Y58" s="20"/>
      <c r="Z58" s="20"/>
    </row>
    <row r="59" spans="2:26" ht="27.95" customHeight="1">
      <c r="D59" s="21"/>
      <c r="E59" s="22"/>
      <c r="F59" s="20"/>
      <c r="G59" s="20"/>
      <c r="H59" s="20"/>
      <c r="I59" s="20"/>
      <c r="J59" s="20"/>
      <c r="K59" s="20"/>
      <c r="L59" s="20"/>
      <c r="M59" s="20"/>
      <c r="N59" s="20"/>
      <c r="O59" s="20"/>
      <c r="P59" s="21"/>
      <c r="Q59" s="22"/>
      <c r="R59" s="20"/>
      <c r="S59" s="20"/>
      <c r="T59" s="20"/>
      <c r="U59" s="20"/>
      <c r="V59" s="20"/>
      <c r="W59" s="20"/>
      <c r="X59" s="20"/>
      <c r="Y59" s="20"/>
      <c r="Z59" s="20"/>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dataValidations count="1">
    <dataValidation type="list" allowBlank="1" showInputMessage="1" showErrorMessage="1" sqref="E6:F6 M6:N6 U6:V6 E23:F23 M23:N23 U23:V23 E40:F40 M40:N40 U40:V40" xr:uid="{00000000-0002-0000-11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100-000001000000}">
          <x14:formula1>
            <xm:f>'(参考)リスト'!$B$51:$B$54</xm:f>
          </x14:formula1>
          <xm:sqref>D6 L6 T6 D23 L23 T23 D40 L40 T40</xm:sqref>
        </x14:dataValidation>
        <x14:dataValidation type="list" allowBlank="1" showInputMessage="1" showErrorMessage="1" xr:uid="{00000000-0002-0000-1100-000002000000}">
          <x14:formula1>
            <xm:f>'(参考)リスト'!$F$51:$F$52</xm:f>
          </x14:formula1>
          <xm:sqref>D8 L8 T8 D25 L25 T25 D42 L42 T42</xm:sqref>
        </x14:dataValidation>
        <x14:dataValidation type="list" allowBlank="1" showInputMessage="1" showErrorMessage="1" xr:uid="{00000000-0002-0000-1100-000003000000}">
          <x14:formula1>
            <xm:f>'(参考)リスト'!$D$51:$D$53</xm:f>
          </x14:formula1>
          <xm:sqref>I6 Q6 Y6 I23 Q23 Y23 I40 Q40 Y40</xm:sqref>
        </x14:dataValidation>
        <x14:dataValidation type="list" allowBlank="1" showInputMessage="1" showErrorMessage="1" xr:uid="{00000000-0002-0000-1100-000004000000}">
          <x14:formula1>
            <xm:f>'(参考)リスト'!$E$51:$E$56</xm:f>
          </x14:formula1>
          <xm:sqref>D7:I7 L7:Q7 T7:Y7 D24:I24 L24:Q24 T24:Y24 D41:I41 L41:Q41 T41:Y41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B2:AI103"/>
  <sheetViews>
    <sheetView showGridLines="0" showZeros="0" view="pageBreakPreview" zoomScale="70" zoomScaleNormal="100" zoomScaleSheetLayoutView="70" workbookViewId="0">
      <selection activeCell="V18" sqref="V18:AI18"/>
    </sheetView>
  </sheetViews>
  <sheetFormatPr defaultColWidth="9" defaultRowHeight="12"/>
  <cols>
    <col min="1" max="1" width="1.625" style="6" customWidth="1"/>
    <col min="2" max="2" width="3.25" style="6" customWidth="1"/>
    <col min="3" max="35" width="4.125" style="6" customWidth="1"/>
    <col min="36" max="36" width="1.375" style="6" customWidth="1"/>
    <col min="37" max="16384" width="9" style="6"/>
  </cols>
  <sheetData>
    <row r="2" spans="2:35" ht="8.25" customHeight="1"/>
    <row r="3" spans="2:35" ht="24.95" customHeight="1">
      <c r="B3" s="394" t="s">
        <v>329</v>
      </c>
      <c r="C3" s="394"/>
      <c r="D3" s="394"/>
      <c r="E3" s="713"/>
      <c r="F3" s="713"/>
      <c r="G3" s="713"/>
      <c r="H3" s="713"/>
      <c r="I3" s="713"/>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394"/>
      <c r="AI3" s="394"/>
    </row>
    <row r="4" spans="2:35" ht="20.100000000000001" customHeight="1">
      <c r="B4" s="395" t="s">
        <v>27</v>
      </c>
      <c r="C4" s="395"/>
      <c r="D4" s="767"/>
      <c r="E4" s="396" t="str">
        <f>'様式A-1'!D3</f>
        <v>ナカヤマトンネル</v>
      </c>
      <c r="F4" s="397"/>
      <c r="G4" s="397"/>
      <c r="H4" s="397"/>
      <c r="I4" s="398"/>
      <c r="J4" s="768" t="s">
        <v>28</v>
      </c>
      <c r="K4" s="399"/>
      <c r="L4" s="399"/>
      <c r="M4" s="715" t="str">
        <f>'様式A-1'!J3</f>
        <v>一般国道490号　小郡萩道路</v>
      </c>
      <c r="N4" s="765"/>
      <c r="O4" s="765"/>
      <c r="P4" s="765"/>
      <c r="Q4" s="765"/>
      <c r="R4" s="765"/>
      <c r="S4" s="408" t="s">
        <v>260</v>
      </c>
      <c r="T4" s="408"/>
      <c r="U4" s="408"/>
      <c r="V4" s="408"/>
      <c r="W4" s="715" t="str">
        <f>'様式B(トンネル様式1P001)'!K5</f>
        <v>基礎地盤コンサルタンツ株式会社</v>
      </c>
      <c r="X4" s="715"/>
      <c r="Y4" s="715"/>
      <c r="Z4" s="715"/>
      <c r="AA4" s="715"/>
      <c r="AB4" s="715"/>
      <c r="AC4" s="436" t="s">
        <v>222</v>
      </c>
      <c r="AD4" s="437"/>
      <c r="AE4" s="438"/>
      <c r="AF4" s="769">
        <v>45160</v>
      </c>
      <c r="AG4" s="770"/>
      <c r="AH4" s="770"/>
      <c r="AI4" s="771"/>
    </row>
    <row r="5" spans="2:35" ht="20.100000000000001" customHeight="1">
      <c r="B5" s="403" t="s">
        <v>0</v>
      </c>
      <c r="C5" s="403"/>
      <c r="D5" s="763"/>
      <c r="E5" s="404" t="str">
        <f>'様式A-1'!D4</f>
        <v>中山トンネル</v>
      </c>
      <c r="F5" s="405"/>
      <c r="G5" s="405"/>
      <c r="H5" s="405"/>
      <c r="I5" s="406"/>
      <c r="J5" s="764" t="s">
        <v>1</v>
      </c>
      <c r="K5" s="407"/>
      <c r="L5" s="407"/>
      <c r="M5" s="715" t="str">
        <f>'様式A-1'!R3</f>
        <v>山口県宇部土木建築事務所
美祢支所</v>
      </c>
      <c r="N5" s="765"/>
      <c r="O5" s="765"/>
      <c r="P5" s="765"/>
      <c r="Q5" s="765"/>
      <c r="R5" s="765"/>
      <c r="S5" s="408" t="s">
        <v>261</v>
      </c>
      <c r="T5" s="408"/>
      <c r="U5" s="408"/>
      <c r="V5" s="408"/>
      <c r="W5" s="766" t="str">
        <f>'様式B(トンネル様式1P001)'!K6</f>
        <v>安田　啓吾</v>
      </c>
      <c r="X5" s="766"/>
      <c r="Y5" s="766"/>
      <c r="Z5" s="766"/>
      <c r="AA5" s="766"/>
      <c r="AB5" s="766"/>
      <c r="AC5" s="562"/>
      <c r="AD5" s="644"/>
      <c r="AE5" s="624"/>
      <c r="AF5" s="772"/>
      <c r="AG5" s="773"/>
      <c r="AH5" s="773"/>
      <c r="AI5" s="774"/>
    </row>
    <row r="6" spans="2:35" ht="26.25" customHeight="1">
      <c r="B6" s="756" t="s">
        <v>31</v>
      </c>
      <c r="C6" s="758" t="s">
        <v>30</v>
      </c>
      <c r="D6" s="759"/>
      <c r="E6" s="759"/>
      <c r="F6" s="759"/>
      <c r="G6" s="759"/>
      <c r="H6" s="759"/>
      <c r="I6" s="759"/>
      <c r="J6" s="759"/>
      <c r="K6" s="759"/>
      <c r="L6" s="759"/>
      <c r="M6" s="759"/>
      <c r="N6" s="759"/>
      <c r="O6" s="759"/>
      <c r="P6" s="759"/>
      <c r="Q6" s="759"/>
      <c r="R6" s="759"/>
      <c r="S6" s="759"/>
      <c r="T6" s="759"/>
      <c r="U6" s="759"/>
      <c r="V6" s="759"/>
      <c r="W6" s="759"/>
      <c r="X6" s="759"/>
      <c r="Y6" s="759"/>
      <c r="Z6" s="759"/>
      <c r="AA6" s="759"/>
      <c r="AB6" s="759"/>
      <c r="AC6" s="759"/>
      <c r="AD6" s="759"/>
      <c r="AE6" s="759"/>
      <c r="AF6" s="759"/>
      <c r="AG6" s="759"/>
      <c r="AH6" s="759"/>
      <c r="AI6" s="760"/>
    </row>
    <row r="7" spans="2:35" ht="35.450000000000003" customHeight="1">
      <c r="B7" s="756"/>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c r="B8" s="756"/>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c r="B9" s="756"/>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c r="B10" s="756"/>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c r="B11" s="756"/>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c r="B12" s="756"/>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c r="B13" s="756"/>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c r="B14" s="756"/>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c r="B15" s="756"/>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c r="B16" s="756"/>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c r="B17" s="756"/>
      <c r="C17" s="229"/>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16"/>
    </row>
    <row r="18" spans="2:35" ht="71.25" customHeight="1">
      <c r="B18" s="757"/>
      <c r="C18" s="11"/>
      <c r="D18" s="8"/>
      <c r="E18" s="10"/>
      <c r="F18" s="9"/>
      <c r="G18" s="9"/>
      <c r="H18" s="8"/>
      <c r="I18" s="8"/>
      <c r="J18" s="8"/>
      <c r="K18" s="8"/>
      <c r="L18" s="8"/>
      <c r="M18" s="8"/>
      <c r="N18" s="8"/>
      <c r="O18" s="8"/>
      <c r="P18" s="8"/>
      <c r="Q18" s="8"/>
      <c r="R18" s="8"/>
      <c r="S18" s="7"/>
      <c r="T18" s="7"/>
      <c r="U18" s="7"/>
      <c r="V18" s="761" t="s">
        <v>524</v>
      </c>
      <c r="W18" s="761"/>
      <c r="X18" s="761"/>
      <c r="Y18" s="761"/>
      <c r="Z18" s="761"/>
      <c r="AA18" s="761"/>
      <c r="AB18" s="761"/>
      <c r="AC18" s="761"/>
      <c r="AD18" s="761"/>
      <c r="AE18" s="761"/>
      <c r="AF18" s="761"/>
      <c r="AG18" s="761"/>
      <c r="AH18" s="761"/>
      <c r="AI18" s="762"/>
    </row>
    <row r="19" spans="2:35" ht="15" customHeight="1"/>
    <row r="20" spans="2:35" ht="26.25" customHeight="1">
      <c r="B20" s="756" t="s">
        <v>31</v>
      </c>
      <c r="C20" s="758" t="s">
        <v>30</v>
      </c>
      <c r="D20" s="759"/>
      <c r="E20" s="759"/>
      <c r="F20" s="759"/>
      <c r="G20" s="759"/>
      <c r="H20" s="759"/>
      <c r="I20" s="759"/>
      <c r="J20" s="759"/>
      <c r="K20" s="759"/>
      <c r="L20" s="759"/>
      <c r="M20" s="759"/>
      <c r="N20" s="759"/>
      <c r="O20" s="759"/>
      <c r="P20" s="759"/>
      <c r="Q20" s="759"/>
      <c r="R20" s="759"/>
      <c r="S20" s="759"/>
      <c r="T20" s="759"/>
      <c r="U20" s="759"/>
      <c r="V20" s="759"/>
      <c r="W20" s="759"/>
      <c r="X20" s="759"/>
      <c r="Y20" s="759"/>
      <c r="Z20" s="759"/>
      <c r="AA20" s="759"/>
      <c r="AB20" s="759"/>
      <c r="AC20" s="759"/>
      <c r="AD20" s="759"/>
      <c r="AE20" s="759"/>
      <c r="AF20" s="759"/>
      <c r="AG20" s="759"/>
      <c r="AH20" s="759"/>
      <c r="AI20" s="760"/>
    </row>
    <row r="21" spans="2:35" ht="35.450000000000003" customHeight="1">
      <c r="B21" s="756"/>
      <c r="C21" s="4"/>
      <c r="D21" s="4"/>
      <c r="E21" s="4"/>
      <c r="F21" s="4"/>
      <c r="G21" s="4"/>
      <c r="H21" s="4"/>
      <c r="I21" s="13"/>
      <c r="J21" s="4"/>
      <c r="K21" s="4"/>
      <c r="L21" s="4"/>
      <c r="M21" s="4"/>
      <c r="N21" s="4"/>
      <c r="O21" s="4"/>
      <c r="P21" s="4"/>
      <c r="Q21" s="17"/>
      <c r="R21" s="13"/>
      <c r="S21" s="4"/>
      <c r="T21" s="4"/>
      <c r="U21" s="4"/>
      <c r="V21" s="4"/>
      <c r="W21" s="13"/>
      <c r="X21" s="13"/>
      <c r="Y21" s="13"/>
      <c r="Z21" s="13"/>
      <c r="AA21" s="13"/>
      <c r="AB21" s="4"/>
      <c r="AC21" s="4"/>
      <c r="AD21" s="4"/>
      <c r="AE21" s="4"/>
      <c r="AF21" s="4"/>
      <c r="AG21" s="4"/>
      <c r="AH21" s="4"/>
      <c r="AI21" s="16"/>
    </row>
    <row r="22" spans="2:35" ht="35.450000000000003" customHeight="1">
      <c r="B22" s="756"/>
      <c r="C22" s="4"/>
      <c r="D22" s="4"/>
      <c r="E22" s="4"/>
      <c r="F22" s="4"/>
      <c r="G22" s="4"/>
      <c r="H22" s="4"/>
      <c r="I22" s="13"/>
      <c r="J22" s="4"/>
      <c r="K22" s="4"/>
      <c r="L22" s="4"/>
      <c r="M22" s="4"/>
      <c r="N22" s="4"/>
      <c r="O22" s="4"/>
      <c r="P22" s="4"/>
      <c r="Q22" s="17"/>
      <c r="R22" s="13"/>
      <c r="S22" s="4"/>
      <c r="T22" s="4"/>
      <c r="U22" s="4"/>
      <c r="V22" s="4"/>
      <c r="W22" s="13"/>
      <c r="X22" s="13"/>
      <c r="Y22" s="13"/>
      <c r="Z22" s="13"/>
      <c r="AA22" s="13"/>
      <c r="AB22" s="4"/>
      <c r="AC22" s="4"/>
      <c r="AD22" s="4"/>
      <c r="AE22" s="4"/>
      <c r="AF22" s="4"/>
      <c r="AG22" s="4"/>
      <c r="AH22" s="4"/>
      <c r="AI22" s="16"/>
    </row>
    <row r="23" spans="2:35" ht="35.450000000000003" customHeight="1">
      <c r="B23" s="756"/>
      <c r="C23" s="4"/>
      <c r="D23" s="4"/>
      <c r="E23" s="4"/>
      <c r="F23" s="4"/>
      <c r="G23" s="4"/>
      <c r="H23" s="4"/>
      <c r="I23" s="13"/>
      <c r="J23" s="4"/>
      <c r="K23" s="4"/>
      <c r="L23" s="4"/>
      <c r="M23" s="4"/>
      <c r="N23" s="4"/>
      <c r="O23" s="4"/>
      <c r="P23" s="4"/>
      <c r="Q23" s="17"/>
      <c r="R23" s="13"/>
      <c r="S23" s="4"/>
      <c r="T23" s="4"/>
      <c r="U23" s="4"/>
      <c r="V23" s="4"/>
      <c r="W23" s="13"/>
      <c r="X23" s="13"/>
      <c r="Y23" s="13"/>
      <c r="Z23" s="13"/>
      <c r="AA23" s="13"/>
      <c r="AB23" s="4"/>
      <c r="AC23" s="4"/>
      <c r="AD23" s="4"/>
      <c r="AE23" s="4"/>
      <c r="AF23" s="4"/>
      <c r="AG23" s="4"/>
      <c r="AH23" s="4"/>
      <c r="AI23" s="16"/>
    </row>
    <row r="24" spans="2:35" ht="35.450000000000003" customHeight="1">
      <c r="B24" s="756"/>
      <c r="C24" s="4"/>
      <c r="D24" s="4"/>
      <c r="E24" s="4"/>
      <c r="F24" s="4"/>
      <c r="G24" s="4"/>
      <c r="H24" s="4"/>
      <c r="I24" s="13"/>
      <c r="J24" s="4"/>
      <c r="K24" s="4"/>
      <c r="L24" s="4"/>
      <c r="M24" s="4"/>
      <c r="N24" s="4"/>
      <c r="O24" s="4"/>
      <c r="P24" s="4"/>
      <c r="Q24" s="17"/>
      <c r="R24" s="13"/>
      <c r="S24" s="4"/>
      <c r="T24" s="4"/>
      <c r="U24" s="4"/>
      <c r="V24" s="4"/>
      <c r="W24" s="13"/>
      <c r="X24" s="13"/>
      <c r="Y24" s="13"/>
      <c r="Z24" s="13"/>
      <c r="AA24" s="13"/>
      <c r="AB24" s="4"/>
      <c r="AC24" s="4"/>
      <c r="AD24" s="4"/>
      <c r="AE24" s="4"/>
      <c r="AF24" s="4"/>
      <c r="AG24" s="4"/>
      <c r="AH24" s="4"/>
      <c r="AI24" s="16"/>
    </row>
    <row r="25" spans="2:35" ht="35.450000000000003" customHeight="1">
      <c r="B25" s="756"/>
      <c r="C25" s="4"/>
      <c r="D25" s="4"/>
      <c r="E25" s="4"/>
      <c r="F25" s="4"/>
      <c r="G25" s="4"/>
      <c r="H25" s="4"/>
      <c r="I25" s="13"/>
      <c r="J25" s="4"/>
      <c r="K25" s="4"/>
      <c r="L25" s="4"/>
      <c r="M25" s="4"/>
      <c r="N25" s="4"/>
      <c r="O25" s="4"/>
      <c r="P25" s="4"/>
      <c r="Q25" s="13"/>
      <c r="R25" s="13"/>
      <c r="S25" s="4"/>
      <c r="T25" s="4"/>
      <c r="U25" s="4"/>
      <c r="V25" s="4"/>
      <c r="W25" s="13"/>
      <c r="X25" s="13"/>
      <c r="Y25" s="13"/>
      <c r="Z25" s="13"/>
      <c r="AA25" s="13"/>
      <c r="AB25" s="4"/>
      <c r="AC25" s="4"/>
      <c r="AD25" s="4"/>
      <c r="AE25" s="4"/>
      <c r="AF25" s="4"/>
      <c r="AG25" s="4"/>
      <c r="AH25" s="4"/>
      <c r="AI25" s="16"/>
    </row>
    <row r="26" spans="2:35" ht="35.450000000000003" customHeight="1">
      <c r="B26" s="756"/>
      <c r="C26" s="4"/>
      <c r="D26" s="4"/>
      <c r="E26" s="4"/>
      <c r="F26" s="13"/>
      <c r="G26" s="13"/>
      <c r="H26" s="4"/>
      <c r="I26" s="4"/>
      <c r="J26" s="4"/>
      <c r="K26" s="4"/>
      <c r="L26" s="4"/>
      <c r="M26" s="4"/>
      <c r="N26" s="4"/>
      <c r="O26" s="4"/>
      <c r="P26" s="4"/>
      <c r="Q26" s="13"/>
      <c r="R26" s="4"/>
      <c r="S26" s="4"/>
      <c r="T26" s="4"/>
      <c r="U26" s="4"/>
      <c r="V26" s="4"/>
      <c r="W26" s="13"/>
      <c r="X26" s="13"/>
      <c r="Y26" s="13"/>
      <c r="Z26" s="13"/>
      <c r="AA26" s="13"/>
      <c r="AB26" s="4"/>
      <c r="AC26" s="4"/>
      <c r="AD26" s="4"/>
      <c r="AE26" s="4"/>
      <c r="AF26" s="4"/>
      <c r="AG26" s="4"/>
      <c r="AH26" s="4"/>
      <c r="AI26" s="16"/>
    </row>
    <row r="27" spans="2:35" ht="35.450000000000003" customHeight="1">
      <c r="B27" s="756"/>
      <c r="C27" s="4"/>
      <c r="D27" s="4"/>
      <c r="E27" s="4"/>
      <c r="F27" s="13"/>
      <c r="G27" s="13"/>
      <c r="H27" s="13"/>
      <c r="I27" s="4"/>
      <c r="J27" s="4"/>
      <c r="K27" s="4"/>
      <c r="L27" s="4"/>
      <c r="M27" s="4"/>
      <c r="N27" s="4"/>
      <c r="O27" s="4"/>
      <c r="P27" s="4"/>
      <c r="Q27" s="13"/>
      <c r="R27" s="4"/>
      <c r="S27" s="4"/>
      <c r="T27" s="4"/>
      <c r="U27" s="4"/>
      <c r="V27" s="4"/>
      <c r="W27" s="13"/>
      <c r="X27" s="13"/>
      <c r="Y27" s="13"/>
      <c r="Z27" s="13"/>
      <c r="AA27" s="13"/>
      <c r="AB27" s="4"/>
      <c r="AC27" s="4"/>
      <c r="AD27" s="4"/>
      <c r="AE27" s="4"/>
      <c r="AF27" s="4"/>
      <c r="AG27" s="4"/>
      <c r="AH27" s="4"/>
      <c r="AI27" s="16"/>
    </row>
    <row r="28" spans="2:35" ht="35.450000000000003" customHeight="1">
      <c r="B28" s="756"/>
      <c r="C28" s="13"/>
      <c r="D28" s="4"/>
      <c r="E28" s="4"/>
      <c r="F28" s="13"/>
      <c r="G28" s="13"/>
      <c r="H28" s="13"/>
      <c r="I28" s="4"/>
      <c r="J28" s="4"/>
      <c r="K28" s="4"/>
      <c r="L28" s="4"/>
      <c r="M28" s="4"/>
      <c r="N28" s="4"/>
      <c r="O28" s="4"/>
      <c r="P28" s="4"/>
      <c r="Q28" s="13"/>
      <c r="R28" s="13"/>
      <c r="S28" s="4"/>
      <c r="T28" s="4"/>
      <c r="U28" s="4"/>
      <c r="V28" s="4"/>
      <c r="W28" s="13"/>
      <c r="X28" s="13"/>
      <c r="Y28" s="13"/>
      <c r="Z28" s="13"/>
      <c r="AA28" s="13"/>
      <c r="AB28" s="4"/>
      <c r="AC28" s="4"/>
      <c r="AD28" s="4"/>
      <c r="AE28" s="4"/>
      <c r="AF28" s="4"/>
      <c r="AG28" s="4"/>
      <c r="AH28" s="4"/>
      <c r="AI28" s="16"/>
    </row>
    <row r="29" spans="2:35" ht="35.450000000000003" customHeight="1">
      <c r="B29" s="756"/>
      <c r="C29" s="13"/>
      <c r="D29" s="4"/>
      <c r="E29" s="4"/>
      <c r="F29" s="13"/>
      <c r="G29" s="13"/>
      <c r="H29" s="13"/>
      <c r="I29" s="4"/>
      <c r="J29" s="4"/>
      <c r="K29" s="4"/>
      <c r="L29" s="4"/>
      <c r="M29" s="4"/>
      <c r="N29" s="4"/>
      <c r="O29" s="4"/>
      <c r="P29" s="4"/>
      <c r="Q29" s="13"/>
      <c r="R29" s="13"/>
      <c r="S29" s="4"/>
      <c r="T29" s="4"/>
      <c r="U29" s="4"/>
      <c r="V29" s="4"/>
      <c r="W29" s="13"/>
      <c r="X29" s="13"/>
      <c r="Y29" s="13"/>
      <c r="Z29" s="13"/>
      <c r="AA29" s="13"/>
      <c r="AB29" s="4"/>
      <c r="AC29" s="4"/>
      <c r="AD29" s="4"/>
      <c r="AE29" s="4"/>
      <c r="AF29" s="4"/>
      <c r="AG29" s="4"/>
      <c r="AH29" s="4"/>
      <c r="AI29" s="16"/>
    </row>
    <row r="30" spans="2:35" ht="35.450000000000003" customHeight="1">
      <c r="B30" s="756"/>
      <c r="C30" s="13"/>
      <c r="D30" s="4"/>
      <c r="E30" s="4"/>
      <c r="F30" s="13"/>
      <c r="G30" s="13"/>
      <c r="H30" s="13"/>
      <c r="I30" s="4"/>
      <c r="J30" s="4"/>
      <c r="K30" s="4"/>
      <c r="L30" s="4"/>
      <c r="M30" s="4"/>
      <c r="N30" s="4"/>
      <c r="O30" s="4"/>
      <c r="P30" s="4"/>
      <c r="Q30" s="13"/>
      <c r="R30" s="13"/>
      <c r="S30" s="4"/>
      <c r="T30" s="4"/>
      <c r="U30" s="4"/>
      <c r="V30" s="4"/>
      <c r="W30" s="13"/>
      <c r="X30" s="13"/>
      <c r="Y30" s="13"/>
      <c r="Z30" s="13"/>
      <c r="AA30" s="13"/>
      <c r="AB30" s="4"/>
      <c r="AC30" s="4"/>
      <c r="AD30" s="4"/>
      <c r="AE30" s="4"/>
      <c r="AF30" s="4"/>
      <c r="AG30" s="4"/>
      <c r="AH30" s="4"/>
      <c r="AI30" s="16"/>
    </row>
    <row r="31" spans="2:35" ht="22.5" customHeight="1">
      <c r="B31" s="756"/>
      <c r="C31" s="13"/>
      <c r="D31" s="4"/>
      <c r="E31" s="15"/>
      <c r="H31" s="14"/>
      <c r="I31" s="14"/>
      <c r="J31" s="14"/>
      <c r="K31" s="14"/>
      <c r="L31" s="14"/>
      <c r="M31" s="4"/>
      <c r="N31" s="4"/>
      <c r="O31" s="4"/>
      <c r="P31" s="4"/>
      <c r="Q31" s="13"/>
      <c r="R31" s="13"/>
      <c r="S31" s="4"/>
      <c r="T31" s="4"/>
      <c r="U31" s="4"/>
      <c r="V31" s="4"/>
      <c r="W31" s="13"/>
      <c r="X31" s="13"/>
      <c r="Y31" s="13"/>
      <c r="Z31" s="13"/>
      <c r="AA31" s="13"/>
      <c r="AI31" s="12"/>
    </row>
    <row r="32" spans="2:35" ht="71.25" customHeight="1">
      <c r="B32" s="757"/>
      <c r="C32" s="11"/>
      <c r="D32" s="8"/>
      <c r="E32" s="10"/>
      <c r="F32" s="9"/>
      <c r="G32" s="9"/>
      <c r="H32" s="8"/>
      <c r="I32" s="8"/>
      <c r="J32" s="8"/>
      <c r="K32" s="8"/>
      <c r="L32" s="8"/>
      <c r="M32" s="8"/>
      <c r="N32" s="8"/>
      <c r="O32" s="8"/>
      <c r="P32" s="8"/>
      <c r="Q32" s="8"/>
      <c r="R32" s="8"/>
      <c r="S32" s="7"/>
      <c r="T32" s="7"/>
      <c r="U32" s="7"/>
      <c r="V32" s="761" t="s">
        <v>524</v>
      </c>
      <c r="W32" s="761"/>
      <c r="X32" s="761"/>
      <c r="Y32" s="761"/>
      <c r="Z32" s="761"/>
      <c r="AA32" s="761"/>
      <c r="AB32" s="761"/>
      <c r="AC32" s="761"/>
      <c r="AD32" s="761"/>
      <c r="AE32" s="761"/>
      <c r="AF32" s="761"/>
      <c r="AG32" s="761"/>
      <c r="AH32" s="761"/>
      <c r="AI32" s="762"/>
    </row>
    <row r="33" spans="2:35" ht="15" customHeight="1"/>
    <row r="34" spans="2:35" ht="26.25" customHeight="1">
      <c r="B34" s="756" t="s">
        <v>31</v>
      </c>
      <c r="C34" s="758" t="s">
        <v>30</v>
      </c>
      <c r="D34" s="759"/>
      <c r="E34" s="759"/>
      <c r="F34" s="759"/>
      <c r="G34" s="759"/>
      <c r="H34" s="759"/>
      <c r="I34" s="759"/>
      <c r="J34" s="759"/>
      <c r="K34" s="759"/>
      <c r="L34" s="759"/>
      <c r="M34" s="759"/>
      <c r="N34" s="759"/>
      <c r="O34" s="759"/>
      <c r="P34" s="759"/>
      <c r="Q34" s="759"/>
      <c r="R34" s="759"/>
      <c r="S34" s="759"/>
      <c r="T34" s="759"/>
      <c r="U34" s="759"/>
      <c r="V34" s="759"/>
      <c r="W34" s="759"/>
      <c r="X34" s="759"/>
      <c r="Y34" s="759"/>
      <c r="Z34" s="759"/>
      <c r="AA34" s="759"/>
      <c r="AB34" s="759"/>
      <c r="AC34" s="759"/>
      <c r="AD34" s="759"/>
      <c r="AE34" s="759"/>
      <c r="AF34" s="759"/>
      <c r="AG34" s="759"/>
      <c r="AH34" s="759"/>
      <c r="AI34" s="760"/>
    </row>
    <row r="35" spans="2:35" ht="35.450000000000003" customHeight="1">
      <c r="B35" s="756"/>
      <c r="C35" s="4"/>
      <c r="D35" s="4"/>
      <c r="E35" s="4"/>
      <c r="F35" s="4"/>
      <c r="G35" s="4"/>
      <c r="H35" s="4"/>
      <c r="I35" s="13"/>
      <c r="J35" s="4"/>
      <c r="K35" s="4"/>
      <c r="L35" s="4"/>
      <c r="M35" s="4"/>
      <c r="N35" s="4"/>
      <c r="O35" s="4"/>
      <c r="P35" s="4"/>
      <c r="Q35" s="17"/>
      <c r="R35" s="13"/>
      <c r="S35" s="4"/>
      <c r="T35" s="4"/>
      <c r="U35" s="4"/>
      <c r="V35" s="4"/>
      <c r="W35" s="13"/>
      <c r="X35" s="13"/>
      <c r="Y35" s="13"/>
      <c r="Z35" s="13"/>
      <c r="AA35" s="13"/>
      <c r="AB35" s="4"/>
      <c r="AC35" s="4"/>
      <c r="AD35" s="4"/>
      <c r="AE35" s="4"/>
      <c r="AF35" s="4"/>
      <c r="AG35" s="4"/>
      <c r="AH35" s="4"/>
      <c r="AI35" s="16"/>
    </row>
    <row r="36" spans="2:35" ht="35.450000000000003" customHeight="1">
      <c r="B36" s="756"/>
      <c r="C36" s="4"/>
      <c r="D36" s="4"/>
      <c r="E36" s="4"/>
      <c r="F36" s="4"/>
      <c r="G36" s="4"/>
      <c r="H36" s="4"/>
      <c r="I36" s="13"/>
      <c r="J36" s="4"/>
      <c r="K36" s="4"/>
      <c r="L36" s="4"/>
      <c r="M36" s="4"/>
      <c r="N36" s="4"/>
      <c r="O36" s="4"/>
      <c r="P36" s="4"/>
      <c r="Q36" s="17"/>
      <c r="R36" s="13"/>
      <c r="S36" s="4"/>
      <c r="T36" s="4"/>
      <c r="U36" s="4"/>
      <c r="V36" s="4"/>
      <c r="W36" s="13"/>
      <c r="X36" s="13"/>
      <c r="Y36" s="13"/>
      <c r="Z36" s="13"/>
      <c r="AA36" s="13"/>
      <c r="AB36" s="4"/>
      <c r="AC36" s="4"/>
      <c r="AD36" s="4"/>
      <c r="AE36" s="4"/>
      <c r="AF36" s="4"/>
      <c r="AG36" s="4"/>
      <c r="AH36" s="4"/>
      <c r="AI36" s="16"/>
    </row>
    <row r="37" spans="2:35" ht="35.450000000000003" customHeight="1">
      <c r="B37" s="756"/>
      <c r="C37" s="4"/>
      <c r="D37" s="4"/>
      <c r="E37" s="4"/>
      <c r="F37" s="4"/>
      <c r="G37" s="4"/>
      <c r="H37" s="4"/>
      <c r="I37" s="13"/>
      <c r="J37" s="4"/>
      <c r="K37" s="4"/>
      <c r="L37" s="4"/>
      <c r="M37" s="4"/>
      <c r="N37" s="4"/>
      <c r="O37" s="4"/>
      <c r="P37" s="4"/>
      <c r="Q37" s="17"/>
      <c r="R37" s="13"/>
      <c r="S37" s="4"/>
      <c r="T37" s="4"/>
      <c r="U37" s="4"/>
      <c r="V37" s="4"/>
      <c r="W37" s="13"/>
      <c r="X37" s="13"/>
      <c r="Y37" s="13"/>
      <c r="Z37" s="13"/>
      <c r="AA37" s="13"/>
      <c r="AB37" s="4"/>
      <c r="AC37" s="4"/>
      <c r="AD37" s="4"/>
      <c r="AE37" s="4"/>
      <c r="AF37" s="4"/>
      <c r="AG37" s="4"/>
      <c r="AH37" s="4"/>
      <c r="AI37" s="16"/>
    </row>
    <row r="38" spans="2:35" ht="35.450000000000003" customHeight="1">
      <c r="B38" s="756"/>
      <c r="C38" s="4"/>
      <c r="D38" s="4"/>
      <c r="E38" s="4"/>
      <c r="F38" s="4"/>
      <c r="G38" s="4"/>
      <c r="H38" s="4"/>
      <c r="I38" s="13"/>
      <c r="J38" s="4"/>
      <c r="K38" s="4"/>
      <c r="L38" s="4"/>
      <c r="M38" s="4"/>
      <c r="N38" s="4"/>
      <c r="O38" s="4"/>
      <c r="P38" s="4"/>
      <c r="Q38" s="17"/>
      <c r="R38" s="13"/>
      <c r="S38" s="4"/>
      <c r="T38" s="4"/>
      <c r="U38" s="4"/>
      <c r="V38" s="4"/>
      <c r="W38" s="13"/>
      <c r="X38" s="13"/>
      <c r="Y38" s="13"/>
      <c r="Z38" s="13"/>
      <c r="AA38" s="13"/>
      <c r="AB38" s="4"/>
      <c r="AC38" s="4"/>
      <c r="AD38" s="4"/>
      <c r="AE38" s="4"/>
      <c r="AF38" s="4"/>
      <c r="AG38" s="4"/>
      <c r="AH38" s="4"/>
      <c r="AI38" s="16"/>
    </row>
    <row r="39" spans="2:35" ht="35.450000000000003" customHeight="1">
      <c r="B39" s="756"/>
      <c r="C39" s="4"/>
      <c r="D39" s="4"/>
      <c r="E39" s="4"/>
      <c r="F39" s="4"/>
      <c r="G39" s="4"/>
      <c r="H39" s="4"/>
      <c r="I39" s="13"/>
      <c r="J39" s="4"/>
      <c r="K39" s="4"/>
      <c r="L39" s="4"/>
      <c r="M39" s="4"/>
      <c r="N39" s="4"/>
      <c r="O39" s="4"/>
      <c r="P39" s="4"/>
      <c r="Q39" s="13"/>
      <c r="R39" s="13"/>
      <c r="S39" s="4"/>
      <c r="T39" s="4"/>
      <c r="U39" s="4"/>
      <c r="V39" s="4"/>
      <c r="W39" s="13"/>
      <c r="X39" s="13"/>
      <c r="Y39" s="13"/>
      <c r="Z39" s="13"/>
      <c r="AA39" s="13"/>
      <c r="AB39" s="4"/>
      <c r="AC39" s="4"/>
      <c r="AD39" s="4"/>
      <c r="AE39" s="4"/>
      <c r="AF39" s="4"/>
      <c r="AG39" s="4"/>
      <c r="AH39" s="4"/>
      <c r="AI39" s="16"/>
    </row>
    <row r="40" spans="2:35" ht="35.450000000000003" customHeight="1">
      <c r="B40" s="756"/>
      <c r="C40" s="4"/>
      <c r="D40" s="4"/>
      <c r="E40" s="4"/>
      <c r="F40" s="13"/>
      <c r="G40" s="13"/>
      <c r="H40" s="4"/>
      <c r="I40" s="4"/>
      <c r="J40" s="4"/>
      <c r="K40" s="4"/>
      <c r="L40" s="4"/>
      <c r="M40" s="4"/>
      <c r="N40" s="4"/>
      <c r="O40" s="4"/>
      <c r="P40" s="4"/>
      <c r="Q40" s="13"/>
      <c r="R40" s="4"/>
      <c r="S40" s="4"/>
      <c r="T40" s="4"/>
      <c r="U40" s="4"/>
      <c r="V40" s="4"/>
      <c r="W40" s="13"/>
      <c r="X40" s="13"/>
      <c r="Y40" s="13"/>
      <c r="Z40" s="13"/>
      <c r="AA40" s="13"/>
      <c r="AB40" s="4"/>
      <c r="AC40" s="4"/>
      <c r="AD40" s="4"/>
      <c r="AE40" s="4"/>
      <c r="AF40" s="4"/>
      <c r="AG40" s="4"/>
      <c r="AH40" s="4"/>
      <c r="AI40" s="16"/>
    </row>
    <row r="41" spans="2:35" ht="35.450000000000003" customHeight="1">
      <c r="B41" s="756"/>
      <c r="C41" s="4"/>
      <c r="D41" s="4"/>
      <c r="E41" s="4"/>
      <c r="F41" s="13"/>
      <c r="G41" s="13"/>
      <c r="H41" s="13"/>
      <c r="I41" s="4"/>
      <c r="J41" s="4"/>
      <c r="K41" s="4"/>
      <c r="L41" s="4"/>
      <c r="M41" s="4"/>
      <c r="N41" s="4"/>
      <c r="O41" s="4"/>
      <c r="P41" s="4"/>
      <c r="Q41" s="13"/>
      <c r="R41" s="4"/>
      <c r="S41" s="4"/>
      <c r="T41" s="4"/>
      <c r="U41" s="4"/>
      <c r="V41" s="4"/>
      <c r="W41" s="13"/>
      <c r="X41" s="13"/>
      <c r="Y41" s="13"/>
      <c r="Z41" s="13"/>
      <c r="AA41" s="13"/>
      <c r="AB41" s="4"/>
      <c r="AC41" s="4"/>
      <c r="AD41" s="4"/>
      <c r="AE41" s="4"/>
      <c r="AF41" s="4"/>
      <c r="AG41" s="4"/>
      <c r="AH41" s="4"/>
      <c r="AI41" s="16"/>
    </row>
    <row r="42" spans="2:35" ht="35.450000000000003" customHeight="1">
      <c r="B42" s="756"/>
      <c r="C42" s="13"/>
      <c r="D42" s="4"/>
      <c r="E42" s="4"/>
      <c r="F42" s="13"/>
      <c r="G42" s="13"/>
      <c r="H42" s="13"/>
      <c r="I42" s="4"/>
      <c r="J42" s="4"/>
      <c r="K42" s="4"/>
      <c r="L42" s="4"/>
      <c r="M42" s="4"/>
      <c r="N42" s="4"/>
      <c r="O42" s="4"/>
      <c r="P42" s="4"/>
      <c r="Q42" s="13"/>
      <c r="R42" s="13"/>
      <c r="S42" s="4"/>
      <c r="T42" s="4"/>
      <c r="U42" s="4"/>
      <c r="V42" s="4"/>
      <c r="W42" s="13"/>
      <c r="X42" s="13"/>
      <c r="Y42" s="13"/>
      <c r="Z42" s="13"/>
      <c r="AA42" s="13"/>
      <c r="AB42" s="4"/>
      <c r="AC42" s="4"/>
      <c r="AD42" s="4"/>
      <c r="AE42" s="4"/>
      <c r="AF42" s="4"/>
      <c r="AG42" s="4"/>
      <c r="AH42" s="4"/>
      <c r="AI42" s="16"/>
    </row>
    <row r="43" spans="2:35" ht="35.450000000000003" customHeight="1">
      <c r="B43" s="756"/>
      <c r="C43" s="13"/>
      <c r="D43" s="4"/>
      <c r="E43" s="4"/>
      <c r="F43" s="13"/>
      <c r="G43" s="13"/>
      <c r="H43" s="13"/>
      <c r="I43" s="4"/>
      <c r="J43" s="4"/>
      <c r="K43" s="4"/>
      <c r="L43" s="4"/>
      <c r="M43" s="4"/>
      <c r="N43" s="4"/>
      <c r="O43" s="4"/>
      <c r="P43" s="4"/>
      <c r="Q43" s="13"/>
      <c r="R43" s="13"/>
      <c r="S43" s="4"/>
      <c r="T43" s="4"/>
      <c r="U43" s="4"/>
      <c r="V43" s="4"/>
      <c r="W43" s="13"/>
      <c r="X43" s="13"/>
      <c r="Y43" s="13"/>
      <c r="Z43" s="13"/>
      <c r="AA43" s="13"/>
      <c r="AB43" s="4"/>
      <c r="AC43" s="4"/>
      <c r="AD43" s="4"/>
      <c r="AE43" s="4"/>
      <c r="AF43" s="4"/>
      <c r="AG43" s="4"/>
      <c r="AH43" s="4"/>
      <c r="AI43" s="16"/>
    </row>
    <row r="44" spans="2:35" ht="35.450000000000003" customHeight="1">
      <c r="B44" s="756"/>
      <c r="C44" s="13"/>
      <c r="D44" s="4"/>
      <c r="E44" s="4"/>
      <c r="F44" s="13"/>
      <c r="G44" s="13"/>
      <c r="H44" s="13"/>
      <c r="I44" s="4"/>
      <c r="J44" s="4"/>
      <c r="K44" s="4"/>
      <c r="L44" s="4"/>
      <c r="M44" s="4"/>
      <c r="N44" s="4"/>
      <c r="O44" s="4"/>
      <c r="P44" s="4"/>
      <c r="Q44" s="13"/>
      <c r="R44" s="13"/>
      <c r="S44" s="4"/>
      <c r="T44" s="4"/>
      <c r="U44" s="4"/>
      <c r="V44" s="4"/>
      <c r="W44" s="13"/>
      <c r="X44" s="13"/>
      <c r="Y44" s="13"/>
      <c r="Z44" s="13"/>
      <c r="AA44" s="13"/>
      <c r="AB44" s="4"/>
      <c r="AC44" s="4"/>
      <c r="AD44" s="4"/>
      <c r="AE44" s="4"/>
      <c r="AF44" s="4"/>
      <c r="AG44" s="4"/>
      <c r="AH44" s="4"/>
      <c r="AI44" s="16"/>
    </row>
    <row r="45" spans="2:35" ht="22.5" customHeight="1">
      <c r="B45" s="756"/>
      <c r="C45" s="13"/>
      <c r="D45" s="4"/>
      <c r="E45" s="15"/>
      <c r="H45" s="14"/>
      <c r="I45" s="14"/>
      <c r="J45" s="14"/>
      <c r="K45" s="14"/>
      <c r="L45" s="14"/>
      <c r="M45" s="4"/>
      <c r="N45" s="4"/>
      <c r="O45" s="4"/>
      <c r="P45" s="4"/>
      <c r="Q45" s="13"/>
      <c r="R45" s="13"/>
      <c r="S45" s="4"/>
      <c r="T45" s="4"/>
      <c r="U45" s="4"/>
      <c r="V45" s="4"/>
      <c r="W45" s="13"/>
      <c r="X45" s="13"/>
      <c r="Y45" s="13"/>
      <c r="Z45" s="13"/>
      <c r="AA45" s="13"/>
      <c r="AI45" s="12"/>
    </row>
    <row r="46" spans="2:35" ht="71.25" customHeight="1">
      <c r="B46" s="757"/>
      <c r="C46" s="11"/>
      <c r="D46" s="8"/>
      <c r="E46" s="10"/>
      <c r="F46" s="9"/>
      <c r="G46" s="9"/>
      <c r="H46" s="8"/>
      <c r="I46" s="8"/>
      <c r="J46" s="8"/>
      <c r="K46" s="8"/>
      <c r="L46" s="8"/>
      <c r="M46" s="8"/>
      <c r="N46" s="8"/>
      <c r="O46" s="8"/>
      <c r="P46" s="8"/>
      <c r="Q46" s="8"/>
      <c r="R46" s="8"/>
      <c r="S46" s="7"/>
      <c r="T46" s="7"/>
      <c r="U46" s="7"/>
      <c r="V46" s="761" t="s">
        <v>524</v>
      </c>
      <c r="W46" s="761"/>
      <c r="X46" s="761"/>
      <c r="Y46" s="761"/>
      <c r="Z46" s="761"/>
      <c r="AA46" s="761"/>
      <c r="AB46" s="761"/>
      <c r="AC46" s="761"/>
      <c r="AD46" s="761"/>
      <c r="AE46" s="761"/>
      <c r="AF46" s="761"/>
      <c r="AG46" s="761"/>
      <c r="AH46" s="761"/>
      <c r="AI46" s="762"/>
    </row>
    <row r="47" spans="2:35" ht="15" customHeight="1"/>
    <row r="48" spans="2:35" ht="26.25" customHeight="1">
      <c r="B48" s="756" t="s">
        <v>31</v>
      </c>
      <c r="C48" s="758" t="s">
        <v>30</v>
      </c>
      <c r="D48" s="759"/>
      <c r="E48" s="759"/>
      <c r="F48" s="759"/>
      <c r="G48" s="759"/>
      <c r="H48" s="759"/>
      <c r="I48" s="759"/>
      <c r="J48" s="759"/>
      <c r="K48" s="759"/>
      <c r="L48" s="759"/>
      <c r="M48" s="759"/>
      <c r="N48" s="759"/>
      <c r="O48" s="759"/>
      <c r="P48" s="759"/>
      <c r="Q48" s="759"/>
      <c r="R48" s="759"/>
      <c r="S48" s="759"/>
      <c r="T48" s="759"/>
      <c r="U48" s="759"/>
      <c r="V48" s="759"/>
      <c r="W48" s="759"/>
      <c r="X48" s="759"/>
      <c r="Y48" s="759"/>
      <c r="Z48" s="759"/>
      <c r="AA48" s="759"/>
      <c r="AB48" s="759"/>
      <c r="AC48" s="759"/>
      <c r="AD48" s="759"/>
      <c r="AE48" s="759"/>
      <c r="AF48" s="759"/>
      <c r="AG48" s="759"/>
      <c r="AH48" s="759"/>
      <c r="AI48" s="760"/>
    </row>
    <row r="49" spans="2:35" ht="35.450000000000003" customHeight="1">
      <c r="B49" s="756"/>
      <c r="C49" s="4"/>
      <c r="D49" s="4"/>
      <c r="E49" s="4"/>
      <c r="F49" s="4"/>
      <c r="G49" s="4"/>
      <c r="H49" s="4"/>
      <c r="I49" s="13"/>
      <c r="J49" s="4"/>
      <c r="K49" s="4"/>
      <c r="L49" s="4"/>
      <c r="M49" s="4"/>
      <c r="N49" s="4"/>
      <c r="O49" s="4"/>
      <c r="P49" s="4"/>
      <c r="Q49" s="17"/>
      <c r="R49" s="13"/>
      <c r="S49" s="4"/>
      <c r="T49" s="4"/>
      <c r="U49" s="4"/>
      <c r="V49" s="4"/>
      <c r="W49" s="13"/>
      <c r="X49" s="13"/>
      <c r="Y49" s="13"/>
      <c r="Z49" s="13"/>
      <c r="AA49" s="13"/>
      <c r="AB49" s="4"/>
      <c r="AC49" s="4"/>
      <c r="AD49" s="4"/>
      <c r="AE49" s="4"/>
      <c r="AF49" s="4"/>
      <c r="AG49" s="4"/>
      <c r="AH49" s="4"/>
      <c r="AI49" s="16"/>
    </row>
    <row r="50" spans="2:35" ht="35.450000000000003" customHeight="1">
      <c r="B50" s="756"/>
      <c r="C50" s="4"/>
      <c r="D50" s="4"/>
      <c r="E50" s="4"/>
      <c r="F50" s="4"/>
      <c r="G50" s="4"/>
      <c r="H50" s="4"/>
      <c r="I50" s="13"/>
      <c r="J50" s="4"/>
      <c r="K50" s="4"/>
      <c r="L50" s="4"/>
      <c r="M50" s="4"/>
      <c r="N50" s="4"/>
      <c r="O50" s="4"/>
      <c r="P50" s="4"/>
      <c r="Q50" s="17"/>
      <c r="R50" s="13"/>
      <c r="S50" s="4"/>
      <c r="T50" s="4"/>
      <c r="U50" s="4"/>
      <c r="V50" s="4"/>
      <c r="W50" s="13"/>
      <c r="X50" s="13"/>
      <c r="Y50" s="13"/>
      <c r="Z50" s="13"/>
      <c r="AA50" s="13"/>
      <c r="AB50" s="4"/>
      <c r="AC50" s="4"/>
      <c r="AD50" s="4"/>
      <c r="AE50" s="4"/>
      <c r="AF50" s="4"/>
      <c r="AG50" s="4"/>
      <c r="AH50" s="4"/>
      <c r="AI50" s="16"/>
    </row>
    <row r="51" spans="2:35" ht="35.450000000000003" customHeight="1">
      <c r="B51" s="756"/>
      <c r="C51" s="4"/>
      <c r="D51" s="4"/>
      <c r="E51" s="4"/>
      <c r="F51" s="4"/>
      <c r="G51" s="4"/>
      <c r="H51" s="4"/>
      <c r="I51" s="13"/>
      <c r="J51" s="4"/>
      <c r="K51" s="4"/>
      <c r="L51" s="4"/>
      <c r="M51" s="4"/>
      <c r="N51" s="4"/>
      <c r="O51" s="4"/>
      <c r="P51" s="4"/>
      <c r="Q51" s="17"/>
      <c r="R51" s="13"/>
      <c r="S51" s="4"/>
      <c r="T51" s="4"/>
      <c r="U51" s="4"/>
      <c r="V51" s="4"/>
      <c r="W51" s="13"/>
      <c r="X51" s="13"/>
      <c r="Y51" s="13"/>
      <c r="Z51" s="13"/>
      <c r="AA51" s="13"/>
      <c r="AB51" s="4"/>
      <c r="AC51" s="4"/>
      <c r="AD51" s="4"/>
      <c r="AE51" s="4"/>
      <c r="AF51" s="4"/>
      <c r="AG51" s="4"/>
      <c r="AH51" s="4"/>
      <c r="AI51" s="16"/>
    </row>
    <row r="52" spans="2:35" ht="35.450000000000003" customHeight="1">
      <c r="B52" s="756"/>
      <c r="C52" s="4"/>
      <c r="D52" s="4"/>
      <c r="E52" s="4"/>
      <c r="F52" s="4"/>
      <c r="G52" s="4"/>
      <c r="H52" s="4"/>
      <c r="I52" s="13"/>
      <c r="J52" s="4"/>
      <c r="K52" s="4"/>
      <c r="L52" s="4"/>
      <c r="M52" s="4"/>
      <c r="N52" s="4"/>
      <c r="O52" s="4"/>
      <c r="P52" s="4"/>
      <c r="Q52" s="17"/>
      <c r="R52" s="13"/>
      <c r="S52" s="4"/>
      <c r="T52" s="4"/>
      <c r="U52" s="4"/>
      <c r="V52" s="4"/>
      <c r="W52" s="13"/>
      <c r="X52" s="13"/>
      <c r="Y52" s="13"/>
      <c r="Z52" s="13"/>
      <c r="AA52" s="13"/>
      <c r="AB52" s="4"/>
      <c r="AC52" s="4"/>
      <c r="AD52" s="4"/>
      <c r="AE52" s="4"/>
      <c r="AF52" s="4"/>
      <c r="AG52" s="4"/>
      <c r="AH52" s="4"/>
      <c r="AI52" s="16"/>
    </row>
    <row r="53" spans="2:35" ht="35.450000000000003" customHeight="1">
      <c r="B53" s="756"/>
      <c r="C53" s="4"/>
      <c r="D53" s="4"/>
      <c r="E53" s="4"/>
      <c r="F53" s="4"/>
      <c r="G53" s="4"/>
      <c r="H53" s="4"/>
      <c r="I53" s="13"/>
      <c r="J53" s="4"/>
      <c r="K53" s="4"/>
      <c r="L53" s="4"/>
      <c r="M53" s="4"/>
      <c r="N53" s="4"/>
      <c r="O53" s="4"/>
      <c r="P53" s="4"/>
      <c r="Q53" s="13"/>
      <c r="R53" s="13"/>
      <c r="S53" s="4"/>
      <c r="T53" s="4"/>
      <c r="U53" s="4"/>
      <c r="V53" s="4"/>
      <c r="W53" s="13"/>
      <c r="X53" s="13"/>
      <c r="Y53" s="13"/>
      <c r="Z53" s="13"/>
      <c r="AA53" s="13"/>
      <c r="AB53" s="4"/>
      <c r="AC53" s="4"/>
      <c r="AD53" s="4"/>
      <c r="AE53" s="4"/>
      <c r="AF53" s="4"/>
      <c r="AG53" s="4"/>
      <c r="AH53" s="4"/>
      <c r="AI53" s="16"/>
    </row>
    <row r="54" spans="2:35" ht="35.450000000000003" customHeight="1">
      <c r="B54" s="756"/>
      <c r="C54" s="4"/>
      <c r="D54" s="4"/>
      <c r="E54" s="4"/>
      <c r="F54" s="13"/>
      <c r="G54" s="13"/>
      <c r="H54" s="4"/>
      <c r="I54" s="4"/>
      <c r="J54" s="4"/>
      <c r="K54" s="4"/>
      <c r="L54" s="4"/>
      <c r="M54" s="4"/>
      <c r="N54" s="4"/>
      <c r="O54" s="4"/>
      <c r="P54" s="4"/>
      <c r="Q54" s="13"/>
      <c r="R54" s="4"/>
      <c r="S54" s="4"/>
      <c r="T54" s="4"/>
      <c r="U54" s="4"/>
      <c r="V54" s="4"/>
      <c r="W54" s="13"/>
      <c r="X54" s="13"/>
      <c r="Y54" s="13"/>
      <c r="Z54" s="13"/>
      <c r="AA54" s="13"/>
      <c r="AB54" s="4"/>
      <c r="AC54" s="4"/>
      <c r="AD54" s="4"/>
      <c r="AE54" s="4"/>
      <c r="AF54" s="4"/>
      <c r="AG54" s="4"/>
      <c r="AH54" s="4"/>
      <c r="AI54" s="16"/>
    </row>
    <row r="55" spans="2:35" ht="35.450000000000003" customHeight="1">
      <c r="B55" s="756"/>
      <c r="C55" s="4"/>
      <c r="D55" s="4"/>
      <c r="E55" s="4"/>
      <c r="F55" s="13"/>
      <c r="G55" s="13"/>
      <c r="H55" s="13"/>
      <c r="I55" s="4"/>
      <c r="J55" s="4"/>
      <c r="K55" s="4"/>
      <c r="L55" s="4"/>
      <c r="M55" s="4"/>
      <c r="N55" s="4"/>
      <c r="O55" s="4"/>
      <c r="P55" s="4"/>
      <c r="Q55" s="13"/>
      <c r="R55" s="4"/>
      <c r="S55" s="4"/>
      <c r="T55" s="4"/>
      <c r="U55" s="4"/>
      <c r="V55" s="4"/>
      <c r="W55" s="13"/>
      <c r="X55" s="13"/>
      <c r="Y55" s="13"/>
      <c r="Z55" s="13"/>
      <c r="AA55" s="13"/>
      <c r="AB55" s="4"/>
      <c r="AC55" s="4"/>
      <c r="AD55" s="4"/>
      <c r="AE55" s="4"/>
      <c r="AF55" s="4"/>
      <c r="AG55" s="4"/>
      <c r="AH55" s="4"/>
      <c r="AI55" s="16"/>
    </row>
    <row r="56" spans="2:35" ht="35.450000000000003" customHeight="1">
      <c r="B56" s="756"/>
      <c r="C56" s="13"/>
      <c r="D56" s="4"/>
      <c r="E56" s="4"/>
      <c r="F56" s="13"/>
      <c r="G56" s="13"/>
      <c r="H56" s="13"/>
      <c r="I56" s="4"/>
      <c r="J56" s="4"/>
      <c r="K56" s="4"/>
      <c r="L56" s="4"/>
      <c r="M56" s="4"/>
      <c r="N56" s="4"/>
      <c r="O56" s="4"/>
      <c r="P56" s="4"/>
      <c r="Q56" s="13"/>
      <c r="R56" s="13"/>
      <c r="S56" s="4"/>
      <c r="T56" s="4"/>
      <c r="U56" s="4"/>
      <c r="V56" s="4"/>
      <c r="W56" s="13"/>
      <c r="X56" s="13"/>
      <c r="Y56" s="13"/>
      <c r="Z56" s="13"/>
      <c r="AA56" s="13"/>
      <c r="AB56" s="4"/>
      <c r="AC56" s="4"/>
      <c r="AD56" s="4"/>
      <c r="AE56" s="4"/>
      <c r="AF56" s="4"/>
      <c r="AG56" s="4"/>
      <c r="AH56" s="4"/>
      <c r="AI56" s="16"/>
    </row>
    <row r="57" spans="2:35" ht="35.450000000000003" customHeight="1">
      <c r="B57" s="756"/>
      <c r="C57" s="13"/>
      <c r="D57" s="4"/>
      <c r="E57" s="4"/>
      <c r="F57" s="13"/>
      <c r="G57" s="13"/>
      <c r="H57" s="13"/>
      <c r="I57" s="4"/>
      <c r="J57" s="4"/>
      <c r="K57" s="4"/>
      <c r="L57" s="4"/>
      <c r="M57" s="4"/>
      <c r="N57" s="4"/>
      <c r="O57" s="4"/>
      <c r="P57" s="4"/>
      <c r="Q57" s="13"/>
      <c r="R57" s="13"/>
      <c r="S57" s="4"/>
      <c r="T57" s="4"/>
      <c r="U57" s="4"/>
      <c r="V57" s="4"/>
      <c r="W57" s="13"/>
      <c r="X57" s="13"/>
      <c r="Y57" s="13"/>
      <c r="Z57" s="13"/>
      <c r="AA57" s="13"/>
      <c r="AB57" s="4"/>
      <c r="AC57" s="4"/>
      <c r="AD57" s="4"/>
      <c r="AE57" s="4"/>
      <c r="AF57" s="4"/>
      <c r="AG57" s="4"/>
      <c r="AH57" s="4"/>
      <c r="AI57" s="16"/>
    </row>
    <row r="58" spans="2:35" ht="35.450000000000003" customHeight="1">
      <c r="B58" s="756"/>
      <c r="C58" s="13"/>
      <c r="D58" s="4"/>
      <c r="E58" s="4"/>
      <c r="F58" s="13"/>
      <c r="G58" s="13"/>
      <c r="H58" s="13"/>
      <c r="I58" s="4"/>
      <c r="J58" s="4"/>
      <c r="K58" s="4"/>
      <c r="L58" s="4"/>
      <c r="M58" s="4"/>
      <c r="N58" s="4"/>
      <c r="O58" s="4"/>
      <c r="P58" s="4"/>
      <c r="Q58" s="13"/>
      <c r="R58" s="13"/>
      <c r="S58" s="4"/>
      <c r="T58" s="4"/>
      <c r="U58" s="4"/>
      <c r="V58" s="4"/>
      <c r="W58" s="13"/>
      <c r="X58" s="13"/>
      <c r="Y58" s="13"/>
      <c r="Z58" s="13"/>
      <c r="AA58" s="13"/>
      <c r="AB58" s="4"/>
      <c r="AC58" s="4"/>
      <c r="AD58" s="4"/>
      <c r="AE58" s="4"/>
      <c r="AF58" s="4"/>
      <c r="AG58" s="4"/>
      <c r="AH58" s="4"/>
      <c r="AI58" s="16"/>
    </row>
    <row r="59" spans="2:35" ht="22.5" customHeight="1">
      <c r="B59" s="756"/>
      <c r="C59" s="13"/>
      <c r="D59" s="4"/>
      <c r="E59" s="15"/>
      <c r="H59" s="14"/>
      <c r="I59" s="14"/>
      <c r="J59" s="14"/>
      <c r="K59" s="14"/>
      <c r="L59" s="14"/>
      <c r="M59" s="4"/>
      <c r="N59" s="4"/>
      <c r="O59" s="4"/>
      <c r="P59" s="4"/>
      <c r="Q59" s="13"/>
      <c r="R59" s="13"/>
      <c r="S59" s="4"/>
      <c r="T59" s="4"/>
      <c r="U59" s="4"/>
      <c r="V59" s="4"/>
      <c r="W59" s="13"/>
      <c r="X59" s="13"/>
      <c r="Y59" s="13"/>
      <c r="Z59" s="13"/>
      <c r="AA59" s="13"/>
      <c r="AI59" s="12"/>
    </row>
    <row r="60" spans="2:35" ht="71.25" customHeight="1">
      <c r="B60" s="757"/>
      <c r="C60" s="11"/>
      <c r="D60" s="8"/>
      <c r="E60" s="10"/>
      <c r="F60" s="9"/>
      <c r="G60" s="9"/>
      <c r="H60" s="8"/>
      <c r="I60" s="8"/>
      <c r="J60" s="8"/>
      <c r="K60" s="8"/>
      <c r="L60" s="8"/>
      <c r="M60" s="8"/>
      <c r="N60" s="8"/>
      <c r="O60" s="8"/>
      <c r="P60" s="8"/>
      <c r="Q60" s="8"/>
      <c r="R60" s="8"/>
      <c r="S60" s="7"/>
      <c r="T60" s="7"/>
      <c r="U60" s="7"/>
      <c r="V60" s="761" t="s">
        <v>524</v>
      </c>
      <c r="W60" s="761"/>
      <c r="X60" s="761"/>
      <c r="Y60" s="761"/>
      <c r="Z60" s="761"/>
      <c r="AA60" s="761"/>
      <c r="AB60" s="761"/>
      <c r="AC60" s="761"/>
      <c r="AD60" s="761"/>
      <c r="AE60" s="761"/>
      <c r="AF60" s="761"/>
      <c r="AG60" s="761"/>
      <c r="AH60" s="761"/>
      <c r="AI60" s="762"/>
    </row>
    <row r="61" spans="2:35" ht="15" customHeight="1"/>
    <row r="62" spans="2:35" ht="26.25" customHeight="1">
      <c r="B62" s="756" t="s">
        <v>31</v>
      </c>
      <c r="C62" s="758" t="s">
        <v>30</v>
      </c>
      <c r="D62" s="759"/>
      <c r="E62" s="759"/>
      <c r="F62" s="759"/>
      <c r="G62" s="759"/>
      <c r="H62" s="759"/>
      <c r="I62" s="759"/>
      <c r="J62" s="759"/>
      <c r="K62" s="759"/>
      <c r="L62" s="759"/>
      <c r="M62" s="759"/>
      <c r="N62" s="759"/>
      <c r="O62" s="759"/>
      <c r="P62" s="759"/>
      <c r="Q62" s="759"/>
      <c r="R62" s="759"/>
      <c r="S62" s="759"/>
      <c r="T62" s="759"/>
      <c r="U62" s="759"/>
      <c r="V62" s="759"/>
      <c r="W62" s="759"/>
      <c r="X62" s="759"/>
      <c r="Y62" s="759"/>
      <c r="Z62" s="759"/>
      <c r="AA62" s="759"/>
      <c r="AB62" s="759"/>
      <c r="AC62" s="759"/>
      <c r="AD62" s="759"/>
      <c r="AE62" s="759"/>
      <c r="AF62" s="759"/>
      <c r="AG62" s="759"/>
      <c r="AH62" s="759"/>
      <c r="AI62" s="760"/>
    </row>
    <row r="63" spans="2:35" ht="35.450000000000003" customHeight="1">
      <c r="B63" s="756"/>
      <c r="C63" s="4"/>
      <c r="D63" s="4"/>
      <c r="E63" s="4"/>
      <c r="F63" s="4"/>
      <c r="G63" s="4"/>
      <c r="H63" s="4"/>
      <c r="I63" s="13"/>
      <c r="J63" s="4"/>
      <c r="K63" s="4"/>
      <c r="L63" s="4"/>
      <c r="M63" s="4"/>
      <c r="N63" s="4"/>
      <c r="O63" s="4"/>
      <c r="P63" s="4"/>
      <c r="Q63" s="17"/>
      <c r="R63" s="13"/>
      <c r="S63" s="4"/>
      <c r="T63" s="4"/>
      <c r="U63" s="4"/>
      <c r="V63" s="4"/>
      <c r="W63" s="13"/>
      <c r="X63" s="13"/>
      <c r="Y63" s="13"/>
      <c r="Z63" s="13"/>
      <c r="AA63" s="13"/>
      <c r="AB63" s="4"/>
      <c r="AC63" s="4"/>
      <c r="AD63" s="4"/>
      <c r="AE63" s="4"/>
      <c r="AF63" s="4"/>
      <c r="AG63" s="4"/>
      <c r="AH63" s="4"/>
      <c r="AI63" s="16"/>
    </row>
    <row r="64" spans="2:35" ht="35.450000000000003" customHeight="1">
      <c r="B64" s="756"/>
      <c r="C64" s="4"/>
      <c r="D64" s="4"/>
      <c r="E64" s="4"/>
      <c r="F64" s="4"/>
      <c r="G64" s="4"/>
      <c r="H64" s="4"/>
      <c r="I64" s="13"/>
      <c r="J64" s="4"/>
      <c r="K64" s="4"/>
      <c r="L64" s="4"/>
      <c r="M64" s="4"/>
      <c r="N64" s="4"/>
      <c r="O64" s="4"/>
      <c r="P64" s="4"/>
      <c r="Q64" s="17"/>
      <c r="R64" s="13"/>
      <c r="S64" s="4"/>
      <c r="T64" s="4"/>
      <c r="U64" s="4"/>
      <c r="V64" s="4"/>
      <c r="W64" s="13"/>
      <c r="X64" s="13"/>
      <c r="Y64" s="13"/>
      <c r="Z64" s="13"/>
      <c r="AA64" s="13"/>
      <c r="AB64" s="4"/>
      <c r="AC64" s="4"/>
      <c r="AD64" s="4"/>
      <c r="AE64" s="4"/>
      <c r="AF64" s="4"/>
      <c r="AG64" s="4"/>
      <c r="AH64" s="4"/>
      <c r="AI64" s="16"/>
    </row>
    <row r="65" spans="2:35" ht="35.450000000000003" customHeight="1">
      <c r="B65" s="756"/>
      <c r="C65" s="4"/>
      <c r="D65" s="4"/>
      <c r="E65" s="4"/>
      <c r="F65" s="4"/>
      <c r="G65" s="4"/>
      <c r="H65" s="4"/>
      <c r="I65" s="13"/>
      <c r="J65" s="4"/>
      <c r="K65" s="4"/>
      <c r="L65" s="4"/>
      <c r="M65" s="4"/>
      <c r="N65" s="4"/>
      <c r="O65" s="4"/>
      <c r="P65" s="4"/>
      <c r="Q65" s="17"/>
      <c r="R65" s="13"/>
      <c r="S65" s="4"/>
      <c r="T65" s="4"/>
      <c r="U65" s="4"/>
      <c r="V65" s="4"/>
      <c r="W65" s="13"/>
      <c r="X65" s="13"/>
      <c r="Y65" s="13"/>
      <c r="Z65" s="13"/>
      <c r="AA65" s="13"/>
      <c r="AB65" s="4"/>
      <c r="AC65" s="4"/>
      <c r="AD65" s="4"/>
      <c r="AE65" s="4"/>
      <c r="AF65" s="4"/>
      <c r="AG65" s="4"/>
      <c r="AH65" s="4"/>
      <c r="AI65" s="16"/>
    </row>
    <row r="66" spans="2:35" ht="35.450000000000003" customHeight="1">
      <c r="B66" s="756"/>
      <c r="C66" s="4"/>
      <c r="D66" s="4"/>
      <c r="E66" s="4"/>
      <c r="F66" s="4"/>
      <c r="G66" s="4"/>
      <c r="H66" s="4"/>
      <c r="I66" s="13"/>
      <c r="J66" s="4"/>
      <c r="K66" s="4"/>
      <c r="L66" s="4"/>
      <c r="M66" s="4"/>
      <c r="N66" s="4"/>
      <c r="O66" s="4"/>
      <c r="P66" s="4"/>
      <c r="Q66" s="17"/>
      <c r="R66" s="13"/>
      <c r="S66" s="4"/>
      <c r="T66" s="4"/>
      <c r="U66" s="4"/>
      <c r="V66" s="4"/>
      <c r="W66" s="13"/>
      <c r="X66" s="13"/>
      <c r="Y66" s="13"/>
      <c r="Z66" s="13"/>
      <c r="AA66" s="13"/>
      <c r="AB66" s="4"/>
      <c r="AC66" s="4"/>
      <c r="AD66" s="4"/>
      <c r="AE66" s="4"/>
      <c r="AF66" s="4"/>
      <c r="AG66" s="4"/>
      <c r="AH66" s="4"/>
      <c r="AI66" s="16"/>
    </row>
    <row r="67" spans="2:35" ht="35.450000000000003" customHeight="1">
      <c r="B67" s="756"/>
      <c r="C67" s="4"/>
      <c r="D67" s="4"/>
      <c r="E67" s="4"/>
      <c r="F67" s="4"/>
      <c r="G67" s="4"/>
      <c r="H67" s="4"/>
      <c r="I67" s="13"/>
      <c r="J67" s="4"/>
      <c r="K67" s="4"/>
      <c r="L67" s="4"/>
      <c r="M67" s="4"/>
      <c r="N67" s="4"/>
      <c r="O67" s="4"/>
      <c r="P67" s="4"/>
      <c r="Q67" s="13"/>
      <c r="R67" s="13"/>
      <c r="S67" s="4"/>
      <c r="T67" s="4"/>
      <c r="U67" s="4"/>
      <c r="V67" s="4"/>
      <c r="W67" s="13"/>
      <c r="X67" s="13"/>
      <c r="Y67" s="13"/>
      <c r="Z67" s="13"/>
      <c r="AA67" s="13"/>
      <c r="AB67" s="4"/>
      <c r="AC67" s="4"/>
      <c r="AD67" s="4"/>
      <c r="AE67" s="4"/>
      <c r="AF67" s="4"/>
      <c r="AG67" s="4"/>
      <c r="AH67" s="4"/>
      <c r="AI67" s="16"/>
    </row>
    <row r="68" spans="2:35" ht="35.450000000000003" customHeight="1">
      <c r="B68" s="756"/>
      <c r="C68" s="4"/>
      <c r="D68" s="4"/>
      <c r="E68" s="4"/>
      <c r="F68" s="13"/>
      <c r="G68" s="13"/>
      <c r="H68" s="4"/>
      <c r="I68" s="4"/>
      <c r="J68" s="4"/>
      <c r="K68" s="4"/>
      <c r="L68" s="4"/>
      <c r="M68" s="4"/>
      <c r="N68" s="4"/>
      <c r="O68" s="4"/>
      <c r="P68" s="4"/>
      <c r="Q68" s="13"/>
      <c r="R68" s="4"/>
      <c r="S68" s="4"/>
      <c r="T68" s="4"/>
      <c r="U68" s="4"/>
      <c r="V68" s="4"/>
      <c r="W68" s="13"/>
      <c r="X68" s="13"/>
      <c r="Y68" s="13"/>
      <c r="Z68" s="13"/>
      <c r="AA68" s="13"/>
      <c r="AB68" s="4"/>
      <c r="AC68" s="4"/>
      <c r="AD68" s="4"/>
      <c r="AE68" s="4"/>
      <c r="AF68" s="4"/>
      <c r="AG68" s="4"/>
      <c r="AH68" s="4"/>
      <c r="AI68" s="16"/>
    </row>
    <row r="69" spans="2:35" ht="35.450000000000003" customHeight="1">
      <c r="B69" s="756"/>
      <c r="C69" s="4"/>
      <c r="D69" s="4"/>
      <c r="E69" s="4"/>
      <c r="F69" s="13"/>
      <c r="G69" s="13"/>
      <c r="H69" s="13"/>
      <c r="I69" s="4"/>
      <c r="J69" s="4"/>
      <c r="K69" s="4"/>
      <c r="L69" s="4"/>
      <c r="M69" s="4"/>
      <c r="N69" s="4"/>
      <c r="O69" s="4"/>
      <c r="P69" s="4"/>
      <c r="Q69" s="13"/>
      <c r="R69" s="4"/>
      <c r="S69" s="4"/>
      <c r="T69" s="4"/>
      <c r="U69" s="4"/>
      <c r="V69" s="4"/>
      <c r="W69" s="13"/>
      <c r="X69" s="13"/>
      <c r="Y69" s="13"/>
      <c r="Z69" s="13"/>
      <c r="AA69" s="13"/>
      <c r="AB69" s="4"/>
      <c r="AC69" s="4"/>
      <c r="AD69" s="4"/>
      <c r="AE69" s="4"/>
      <c r="AF69" s="4"/>
      <c r="AG69" s="4"/>
      <c r="AH69" s="4"/>
      <c r="AI69" s="16"/>
    </row>
    <row r="70" spans="2:35" ht="35.450000000000003" customHeight="1">
      <c r="B70" s="756"/>
      <c r="C70" s="13"/>
      <c r="D70" s="4"/>
      <c r="E70" s="4"/>
      <c r="F70" s="13"/>
      <c r="G70" s="13"/>
      <c r="H70" s="13"/>
      <c r="I70" s="4"/>
      <c r="J70" s="4"/>
      <c r="K70" s="4"/>
      <c r="L70" s="4"/>
      <c r="M70" s="4"/>
      <c r="N70" s="4"/>
      <c r="O70" s="4"/>
      <c r="P70" s="4"/>
      <c r="Q70" s="13"/>
      <c r="R70" s="13"/>
      <c r="S70" s="4"/>
      <c r="T70" s="4"/>
      <c r="U70" s="4"/>
      <c r="V70" s="4"/>
      <c r="W70" s="13"/>
      <c r="X70" s="13"/>
      <c r="Y70" s="13"/>
      <c r="Z70" s="13"/>
      <c r="AA70" s="13"/>
      <c r="AB70" s="4"/>
      <c r="AC70" s="4"/>
      <c r="AD70" s="4"/>
      <c r="AE70" s="4"/>
      <c r="AF70" s="4"/>
      <c r="AG70" s="4"/>
      <c r="AH70" s="4"/>
      <c r="AI70" s="16"/>
    </row>
    <row r="71" spans="2:35" ht="35.450000000000003" customHeight="1">
      <c r="B71" s="756"/>
      <c r="C71" s="13"/>
      <c r="D71" s="4"/>
      <c r="E71" s="4"/>
      <c r="F71" s="13"/>
      <c r="G71" s="13"/>
      <c r="H71" s="13"/>
      <c r="I71" s="4"/>
      <c r="J71" s="4"/>
      <c r="K71" s="4"/>
      <c r="L71" s="4"/>
      <c r="M71" s="4"/>
      <c r="N71" s="4"/>
      <c r="O71" s="4"/>
      <c r="P71" s="4"/>
      <c r="Q71" s="13"/>
      <c r="R71" s="13"/>
      <c r="S71" s="4"/>
      <c r="T71" s="4"/>
      <c r="U71" s="4"/>
      <c r="V71" s="4"/>
      <c r="W71" s="13"/>
      <c r="X71" s="13"/>
      <c r="Y71" s="13"/>
      <c r="Z71" s="13"/>
      <c r="AA71" s="13"/>
      <c r="AB71" s="4"/>
      <c r="AC71" s="4"/>
      <c r="AD71" s="4"/>
      <c r="AE71" s="4"/>
      <c r="AF71" s="4"/>
      <c r="AG71" s="4"/>
      <c r="AH71" s="4"/>
      <c r="AI71" s="16"/>
    </row>
    <row r="72" spans="2:35" ht="35.450000000000003" customHeight="1">
      <c r="B72" s="756"/>
      <c r="C72" s="13"/>
      <c r="D72" s="4"/>
      <c r="E72" s="4"/>
      <c r="F72" s="13"/>
      <c r="G72" s="13"/>
      <c r="H72" s="13"/>
      <c r="I72" s="4"/>
      <c r="J72" s="4"/>
      <c r="K72" s="4"/>
      <c r="L72" s="4"/>
      <c r="M72" s="4"/>
      <c r="N72" s="4"/>
      <c r="O72" s="4"/>
      <c r="P72" s="4"/>
      <c r="Q72" s="13"/>
      <c r="R72" s="13"/>
      <c r="S72" s="4"/>
      <c r="T72" s="4"/>
      <c r="U72" s="4"/>
      <c r="V72" s="4"/>
      <c r="W72" s="13"/>
      <c r="X72" s="13"/>
      <c r="Y72" s="13"/>
      <c r="Z72" s="13"/>
      <c r="AA72" s="13"/>
      <c r="AB72" s="4"/>
      <c r="AC72" s="4"/>
      <c r="AD72" s="4"/>
      <c r="AE72" s="4"/>
      <c r="AF72" s="4"/>
      <c r="AG72" s="4"/>
      <c r="AH72" s="4"/>
      <c r="AI72" s="16"/>
    </row>
    <row r="73" spans="2:35" ht="22.5" customHeight="1">
      <c r="B73" s="756"/>
      <c r="C73" s="13"/>
      <c r="D73" s="4"/>
      <c r="E73" s="15"/>
      <c r="H73" s="14"/>
      <c r="I73" s="14"/>
      <c r="J73" s="14"/>
      <c r="K73" s="14"/>
      <c r="L73" s="14"/>
      <c r="M73" s="4"/>
      <c r="N73" s="4"/>
      <c r="O73" s="4"/>
      <c r="P73" s="4"/>
      <c r="Q73" s="13"/>
      <c r="R73" s="13"/>
      <c r="S73" s="4"/>
      <c r="T73" s="4"/>
      <c r="U73" s="4"/>
      <c r="V73" s="4"/>
      <c r="W73" s="13"/>
      <c r="X73" s="13"/>
      <c r="Y73" s="13"/>
      <c r="Z73" s="13"/>
      <c r="AA73" s="13"/>
      <c r="AI73" s="12"/>
    </row>
    <row r="74" spans="2:35" ht="71.25" customHeight="1">
      <c r="B74" s="757"/>
      <c r="C74" s="11"/>
      <c r="D74" s="8"/>
      <c r="E74" s="10"/>
      <c r="F74" s="9"/>
      <c r="G74" s="9"/>
      <c r="H74" s="8"/>
      <c r="I74" s="8"/>
      <c r="J74" s="8"/>
      <c r="K74" s="8"/>
      <c r="L74" s="8"/>
      <c r="M74" s="8"/>
      <c r="N74" s="8"/>
      <c r="O74" s="8"/>
      <c r="P74" s="8"/>
      <c r="Q74" s="8"/>
      <c r="R74" s="8"/>
      <c r="S74" s="7"/>
      <c r="T74" s="7"/>
      <c r="U74" s="7"/>
      <c r="V74" s="761" t="s">
        <v>524</v>
      </c>
      <c r="W74" s="761"/>
      <c r="X74" s="761"/>
      <c r="Y74" s="761"/>
      <c r="Z74" s="761"/>
      <c r="AA74" s="761"/>
      <c r="AB74" s="761"/>
      <c r="AC74" s="761"/>
      <c r="AD74" s="761"/>
      <c r="AE74" s="761"/>
      <c r="AF74" s="761"/>
      <c r="AG74" s="761"/>
      <c r="AH74" s="761"/>
      <c r="AI74" s="762"/>
    </row>
    <row r="75" spans="2:35" ht="15" customHeight="1"/>
    <row r="76" spans="2:35" ht="26.25" customHeight="1">
      <c r="B76" s="756" t="s">
        <v>31</v>
      </c>
      <c r="C76" s="758" t="s">
        <v>30</v>
      </c>
      <c r="D76" s="759"/>
      <c r="E76" s="759"/>
      <c r="F76" s="759"/>
      <c r="G76" s="759"/>
      <c r="H76" s="759"/>
      <c r="I76" s="759"/>
      <c r="J76" s="759"/>
      <c r="K76" s="759"/>
      <c r="L76" s="759"/>
      <c r="M76" s="759"/>
      <c r="N76" s="759"/>
      <c r="O76" s="759"/>
      <c r="P76" s="759"/>
      <c r="Q76" s="759"/>
      <c r="R76" s="759"/>
      <c r="S76" s="759"/>
      <c r="T76" s="759"/>
      <c r="U76" s="759"/>
      <c r="V76" s="759"/>
      <c r="W76" s="759"/>
      <c r="X76" s="759"/>
      <c r="Y76" s="759"/>
      <c r="Z76" s="759"/>
      <c r="AA76" s="759"/>
      <c r="AB76" s="759"/>
      <c r="AC76" s="759"/>
      <c r="AD76" s="759"/>
      <c r="AE76" s="759"/>
      <c r="AF76" s="759"/>
      <c r="AG76" s="759"/>
      <c r="AH76" s="759"/>
      <c r="AI76" s="760"/>
    </row>
    <row r="77" spans="2:35" ht="35.450000000000003" customHeight="1">
      <c r="B77" s="756"/>
      <c r="C77" s="4"/>
      <c r="D77" s="4"/>
      <c r="E77" s="4"/>
      <c r="F77" s="4"/>
      <c r="G77" s="4"/>
      <c r="H77" s="4"/>
      <c r="I77" s="13"/>
      <c r="J77" s="4"/>
      <c r="K77" s="4"/>
      <c r="L77" s="4"/>
      <c r="M77" s="4"/>
      <c r="N77" s="4"/>
      <c r="O77" s="4"/>
      <c r="P77" s="4"/>
      <c r="Q77" s="17"/>
      <c r="R77" s="13"/>
      <c r="S77" s="4"/>
      <c r="T77" s="4"/>
      <c r="U77" s="4"/>
      <c r="V77" s="4"/>
      <c r="W77" s="13"/>
      <c r="X77" s="13"/>
      <c r="Y77" s="13"/>
      <c r="Z77" s="13"/>
      <c r="AA77" s="13"/>
      <c r="AB77" s="4"/>
      <c r="AC77" s="4"/>
      <c r="AD77" s="4"/>
      <c r="AE77" s="4"/>
      <c r="AF77" s="4"/>
      <c r="AG77" s="4"/>
      <c r="AH77" s="4"/>
      <c r="AI77" s="16"/>
    </row>
    <row r="78" spans="2:35" ht="35.450000000000003" customHeight="1">
      <c r="B78" s="756"/>
      <c r="C78" s="4"/>
      <c r="D78" s="4"/>
      <c r="E78" s="4"/>
      <c r="F78" s="4"/>
      <c r="G78" s="4"/>
      <c r="H78" s="4"/>
      <c r="I78" s="13"/>
      <c r="J78" s="4"/>
      <c r="K78" s="4"/>
      <c r="L78" s="4"/>
      <c r="M78" s="4"/>
      <c r="N78" s="4"/>
      <c r="O78" s="4"/>
      <c r="P78" s="4"/>
      <c r="Q78" s="17"/>
      <c r="R78" s="13"/>
      <c r="S78" s="4"/>
      <c r="T78" s="4"/>
      <c r="U78" s="4"/>
      <c r="V78" s="4"/>
      <c r="W78" s="13"/>
      <c r="X78" s="13"/>
      <c r="Y78" s="13"/>
      <c r="Z78" s="13"/>
      <c r="AA78" s="13"/>
      <c r="AB78" s="4"/>
      <c r="AC78" s="4"/>
      <c r="AD78" s="4"/>
      <c r="AE78" s="4"/>
      <c r="AF78" s="4"/>
      <c r="AG78" s="4"/>
      <c r="AH78" s="4"/>
      <c r="AI78" s="16"/>
    </row>
    <row r="79" spans="2:35" ht="35.450000000000003" customHeight="1">
      <c r="B79" s="756"/>
      <c r="C79" s="4"/>
      <c r="D79" s="4"/>
      <c r="E79" s="4"/>
      <c r="F79" s="4"/>
      <c r="G79" s="4"/>
      <c r="H79" s="4"/>
      <c r="I79" s="13"/>
      <c r="J79" s="4"/>
      <c r="K79" s="4"/>
      <c r="L79" s="4"/>
      <c r="M79" s="4"/>
      <c r="N79" s="4"/>
      <c r="O79" s="4"/>
      <c r="P79" s="4"/>
      <c r="Q79" s="17"/>
      <c r="R79" s="13"/>
      <c r="S79" s="4"/>
      <c r="T79" s="4"/>
      <c r="U79" s="4"/>
      <c r="V79" s="4"/>
      <c r="W79" s="13"/>
      <c r="X79" s="13"/>
      <c r="Y79" s="13"/>
      <c r="Z79" s="13"/>
      <c r="AA79" s="13"/>
      <c r="AB79" s="4"/>
      <c r="AC79" s="4"/>
      <c r="AD79" s="4"/>
      <c r="AE79" s="4"/>
      <c r="AF79" s="4"/>
      <c r="AG79" s="4"/>
      <c r="AH79" s="4"/>
      <c r="AI79" s="16"/>
    </row>
    <row r="80" spans="2:35" ht="35.450000000000003" customHeight="1">
      <c r="B80" s="756"/>
      <c r="C80" s="4"/>
      <c r="D80" s="4"/>
      <c r="E80" s="4"/>
      <c r="F80" s="4"/>
      <c r="G80" s="4"/>
      <c r="H80" s="4"/>
      <c r="I80" s="13"/>
      <c r="J80" s="4"/>
      <c r="K80" s="4"/>
      <c r="L80" s="4"/>
      <c r="M80" s="4"/>
      <c r="N80" s="4"/>
      <c r="O80" s="4"/>
      <c r="P80" s="4"/>
      <c r="Q80" s="17"/>
      <c r="R80" s="13"/>
      <c r="S80" s="4"/>
      <c r="T80" s="4"/>
      <c r="U80" s="4"/>
      <c r="V80" s="4"/>
      <c r="W80" s="13"/>
      <c r="X80" s="13"/>
      <c r="Y80" s="13"/>
      <c r="Z80" s="13"/>
      <c r="AA80" s="13"/>
      <c r="AB80" s="4"/>
      <c r="AC80" s="4"/>
      <c r="AD80" s="4"/>
      <c r="AE80" s="4"/>
      <c r="AF80" s="4"/>
      <c r="AG80" s="4"/>
      <c r="AH80" s="4"/>
      <c r="AI80" s="16"/>
    </row>
    <row r="81" spans="2:35" ht="35.450000000000003" customHeight="1">
      <c r="B81" s="756"/>
      <c r="C81" s="4"/>
      <c r="D81" s="4"/>
      <c r="E81" s="4"/>
      <c r="F81" s="4"/>
      <c r="G81" s="4"/>
      <c r="H81" s="4"/>
      <c r="I81" s="13"/>
      <c r="J81" s="4"/>
      <c r="K81" s="4"/>
      <c r="L81" s="4"/>
      <c r="M81" s="4"/>
      <c r="N81" s="4"/>
      <c r="O81" s="4"/>
      <c r="P81" s="4"/>
      <c r="Q81" s="13"/>
      <c r="R81" s="13"/>
      <c r="S81" s="4"/>
      <c r="T81" s="4"/>
      <c r="U81" s="4"/>
      <c r="V81" s="4"/>
      <c r="W81" s="13"/>
      <c r="X81" s="13"/>
      <c r="Y81" s="13"/>
      <c r="Z81" s="13"/>
      <c r="AA81" s="13"/>
      <c r="AB81" s="4"/>
      <c r="AC81" s="4"/>
      <c r="AD81" s="4"/>
      <c r="AE81" s="4"/>
      <c r="AF81" s="4"/>
      <c r="AG81" s="4"/>
      <c r="AH81" s="4"/>
      <c r="AI81" s="16"/>
    </row>
    <row r="82" spans="2:35" ht="35.450000000000003" customHeight="1">
      <c r="B82" s="756"/>
      <c r="C82" s="4"/>
      <c r="D82" s="4"/>
      <c r="E82" s="4"/>
      <c r="F82" s="13"/>
      <c r="G82" s="13"/>
      <c r="H82" s="4"/>
      <c r="I82" s="4"/>
      <c r="J82" s="4"/>
      <c r="K82" s="4"/>
      <c r="L82" s="4"/>
      <c r="M82" s="4"/>
      <c r="N82" s="4"/>
      <c r="O82" s="4"/>
      <c r="P82" s="4"/>
      <c r="Q82" s="13"/>
      <c r="R82" s="4"/>
      <c r="S82" s="4"/>
      <c r="T82" s="4"/>
      <c r="U82" s="4"/>
      <c r="V82" s="4"/>
      <c r="W82" s="13"/>
      <c r="X82" s="13"/>
      <c r="Y82" s="13"/>
      <c r="Z82" s="13"/>
      <c r="AA82" s="13"/>
      <c r="AB82" s="4"/>
      <c r="AC82" s="4"/>
      <c r="AD82" s="4"/>
      <c r="AE82" s="4"/>
      <c r="AF82" s="4"/>
      <c r="AG82" s="4"/>
      <c r="AH82" s="4"/>
      <c r="AI82" s="16"/>
    </row>
    <row r="83" spans="2:35" ht="35.450000000000003" customHeight="1">
      <c r="B83" s="756"/>
      <c r="C83" s="4"/>
      <c r="D83" s="4"/>
      <c r="E83" s="4"/>
      <c r="F83" s="13"/>
      <c r="G83" s="13"/>
      <c r="H83" s="13"/>
      <c r="I83" s="4"/>
      <c r="J83" s="4"/>
      <c r="K83" s="4"/>
      <c r="L83" s="4"/>
      <c r="M83" s="4"/>
      <c r="N83" s="4"/>
      <c r="O83" s="4"/>
      <c r="P83" s="4"/>
      <c r="Q83" s="13"/>
      <c r="R83" s="4"/>
      <c r="S83" s="4"/>
      <c r="T83" s="4"/>
      <c r="U83" s="4"/>
      <c r="V83" s="4"/>
      <c r="W83" s="13"/>
      <c r="X83" s="13"/>
      <c r="Y83" s="13"/>
      <c r="Z83" s="13"/>
      <c r="AA83" s="13"/>
      <c r="AB83" s="4"/>
      <c r="AC83" s="4"/>
      <c r="AD83" s="4"/>
      <c r="AE83" s="4"/>
      <c r="AF83" s="4"/>
      <c r="AG83" s="4"/>
      <c r="AH83" s="4"/>
      <c r="AI83" s="16"/>
    </row>
    <row r="84" spans="2:35" ht="35.450000000000003" customHeight="1">
      <c r="B84" s="756"/>
      <c r="C84" s="13"/>
      <c r="D84" s="4"/>
      <c r="E84" s="4"/>
      <c r="F84" s="13"/>
      <c r="G84" s="13"/>
      <c r="H84" s="13"/>
      <c r="I84" s="4"/>
      <c r="J84" s="4"/>
      <c r="K84" s="4"/>
      <c r="L84" s="4"/>
      <c r="M84" s="4"/>
      <c r="N84" s="4"/>
      <c r="O84" s="4"/>
      <c r="P84" s="4"/>
      <c r="Q84" s="13"/>
      <c r="R84" s="13"/>
      <c r="S84" s="4"/>
      <c r="T84" s="4"/>
      <c r="U84" s="4"/>
      <c r="V84" s="4"/>
      <c r="W84" s="13"/>
      <c r="X84" s="13"/>
      <c r="Y84" s="13"/>
      <c r="Z84" s="13"/>
      <c r="AA84" s="13"/>
      <c r="AB84" s="4"/>
      <c r="AC84" s="4"/>
      <c r="AD84" s="4"/>
      <c r="AE84" s="4"/>
      <c r="AF84" s="4"/>
      <c r="AG84" s="4"/>
      <c r="AH84" s="4"/>
      <c r="AI84" s="16"/>
    </row>
    <row r="85" spans="2:35" ht="35.450000000000003" customHeight="1">
      <c r="B85" s="756"/>
      <c r="C85" s="13"/>
      <c r="D85" s="4"/>
      <c r="E85" s="4"/>
      <c r="F85" s="13"/>
      <c r="G85" s="13"/>
      <c r="H85" s="13"/>
      <c r="I85" s="4"/>
      <c r="J85" s="4"/>
      <c r="K85" s="4"/>
      <c r="L85" s="4"/>
      <c r="M85" s="4"/>
      <c r="N85" s="4"/>
      <c r="O85" s="4"/>
      <c r="P85" s="4"/>
      <c r="Q85" s="13"/>
      <c r="R85" s="13"/>
      <c r="S85" s="4"/>
      <c r="T85" s="4"/>
      <c r="U85" s="4"/>
      <c r="V85" s="4"/>
      <c r="W85" s="13"/>
      <c r="X85" s="13"/>
      <c r="Y85" s="13"/>
      <c r="Z85" s="13"/>
      <c r="AA85" s="13"/>
      <c r="AB85" s="4"/>
      <c r="AC85" s="4"/>
      <c r="AD85" s="4"/>
      <c r="AE85" s="4"/>
      <c r="AF85" s="4"/>
      <c r="AG85" s="4"/>
      <c r="AH85" s="4"/>
      <c r="AI85" s="16"/>
    </row>
    <row r="86" spans="2:35" ht="35.450000000000003" customHeight="1">
      <c r="B86" s="756"/>
      <c r="C86" s="13"/>
      <c r="D86" s="4"/>
      <c r="E86" s="4"/>
      <c r="F86" s="13"/>
      <c r="G86" s="13"/>
      <c r="H86" s="13"/>
      <c r="I86" s="4"/>
      <c r="J86" s="4"/>
      <c r="K86" s="4"/>
      <c r="L86" s="4"/>
      <c r="M86" s="4"/>
      <c r="N86" s="4"/>
      <c r="O86" s="4"/>
      <c r="P86" s="4"/>
      <c r="Q86" s="13"/>
      <c r="R86" s="13"/>
      <c r="S86" s="4"/>
      <c r="T86" s="4"/>
      <c r="U86" s="4"/>
      <c r="V86" s="4"/>
      <c r="W86" s="13"/>
      <c r="X86" s="13"/>
      <c r="Y86" s="13"/>
      <c r="Z86" s="13"/>
      <c r="AA86" s="13"/>
      <c r="AB86" s="4"/>
      <c r="AC86" s="4"/>
      <c r="AD86" s="4"/>
      <c r="AE86" s="4"/>
      <c r="AF86" s="4"/>
      <c r="AG86" s="4"/>
      <c r="AH86" s="4"/>
      <c r="AI86" s="16"/>
    </row>
    <row r="87" spans="2:35" ht="22.5" customHeight="1">
      <c r="B87" s="756"/>
      <c r="C87" s="13"/>
      <c r="D87" s="4"/>
      <c r="E87" s="15"/>
      <c r="H87" s="14"/>
      <c r="I87" s="14"/>
      <c r="J87" s="14"/>
      <c r="K87" s="14"/>
      <c r="L87" s="14"/>
      <c r="M87" s="4"/>
      <c r="N87" s="4"/>
      <c r="O87" s="4"/>
      <c r="P87" s="4"/>
      <c r="Q87" s="13"/>
      <c r="R87" s="13"/>
      <c r="S87" s="4"/>
      <c r="T87" s="4"/>
      <c r="U87" s="4"/>
      <c r="V87" s="4"/>
      <c r="W87" s="13"/>
      <c r="X87" s="13"/>
      <c r="Y87" s="13"/>
      <c r="Z87" s="13"/>
      <c r="AA87" s="13"/>
      <c r="AI87" s="12"/>
    </row>
    <row r="88" spans="2:35" ht="71.25" customHeight="1">
      <c r="B88" s="757"/>
      <c r="C88" s="11"/>
      <c r="D88" s="8"/>
      <c r="E88" s="10"/>
      <c r="F88" s="9"/>
      <c r="G88" s="9"/>
      <c r="H88" s="8"/>
      <c r="I88" s="8"/>
      <c r="J88" s="8"/>
      <c r="K88" s="8"/>
      <c r="L88" s="8"/>
      <c r="M88" s="8"/>
      <c r="N88" s="8"/>
      <c r="O88" s="8"/>
      <c r="P88" s="8"/>
      <c r="Q88" s="8"/>
      <c r="R88" s="8"/>
      <c r="S88" s="7"/>
      <c r="T88" s="7"/>
      <c r="U88" s="7"/>
      <c r="V88" s="761" t="s">
        <v>524</v>
      </c>
      <c r="W88" s="761"/>
      <c r="X88" s="761"/>
      <c r="Y88" s="761"/>
      <c r="Z88" s="761"/>
      <c r="AA88" s="761"/>
      <c r="AB88" s="761"/>
      <c r="AC88" s="761"/>
      <c r="AD88" s="761"/>
      <c r="AE88" s="761"/>
      <c r="AF88" s="761"/>
      <c r="AG88" s="761"/>
      <c r="AH88" s="761"/>
      <c r="AI88" s="762"/>
    </row>
    <row r="89" spans="2:35" ht="15" customHeight="1"/>
    <row r="90" spans="2:35" ht="26.25" customHeight="1">
      <c r="B90" s="756" t="s">
        <v>31</v>
      </c>
      <c r="C90" s="758" t="s">
        <v>30</v>
      </c>
      <c r="D90" s="759"/>
      <c r="E90" s="759"/>
      <c r="F90" s="759"/>
      <c r="G90" s="759"/>
      <c r="H90" s="759"/>
      <c r="I90" s="759"/>
      <c r="J90" s="759"/>
      <c r="K90" s="759"/>
      <c r="L90" s="759"/>
      <c r="M90" s="759"/>
      <c r="N90" s="759"/>
      <c r="O90" s="759"/>
      <c r="P90" s="759"/>
      <c r="Q90" s="759"/>
      <c r="R90" s="759"/>
      <c r="S90" s="759"/>
      <c r="T90" s="759"/>
      <c r="U90" s="759"/>
      <c r="V90" s="759"/>
      <c r="W90" s="759"/>
      <c r="X90" s="759"/>
      <c r="Y90" s="759"/>
      <c r="Z90" s="759"/>
      <c r="AA90" s="759"/>
      <c r="AB90" s="759"/>
      <c r="AC90" s="759"/>
      <c r="AD90" s="759"/>
      <c r="AE90" s="759"/>
      <c r="AF90" s="759"/>
      <c r="AG90" s="759"/>
      <c r="AH90" s="759"/>
      <c r="AI90" s="760"/>
    </row>
    <row r="91" spans="2:35" ht="35.450000000000003" customHeight="1">
      <c r="B91" s="756"/>
      <c r="C91" s="4"/>
      <c r="D91" s="4"/>
      <c r="E91" s="4"/>
      <c r="F91" s="4"/>
      <c r="G91" s="4"/>
      <c r="H91" s="4"/>
      <c r="I91" s="13"/>
      <c r="J91" s="4"/>
      <c r="K91" s="4"/>
      <c r="L91" s="4"/>
      <c r="M91" s="4"/>
      <c r="N91" s="4"/>
      <c r="O91" s="4"/>
      <c r="P91" s="4"/>
      <c r="Q91" s="17"/>
      <c r="R91" s="13"/>
      <c r="S91" s="4"/>
      <c r="T91" s="4"/>
      <c r="U91" s="4"/>
      <c r="V91" s="4"/>
      <c r="W91" s="13"/>
      <c r="X91" s="13"/>
      <c r="Y91" s="13"/>
      <c r="Z91" s="13"/>
      <c r="AA91" s="13"/>
      <c r="AB91" s="4"/>
      <c r="AC91" s="4"/>
      <c r="AD91" s="4"/>
      <c r="AE91" s="4"/>
      <c r="AF91" s="4"/>
      <c r="AG91" s="4"/>
      <c r="AH91" s="4"/>
      <c r="AI91" s="16"/>
    </row>
    <row r="92" spans="2:35" ht="35.450000000000003" customHeight="1">
      <c r="B92" s="756"/>
      <c r="C92" s="4"/>
      <c r="D92" s="4"/>
      <c r="E92" s="4"/>
      <c r="F92" s="4"/>
      <c r="G92" s="4"/>
      <c r="H92" s="4"/>
      <c r="I92" s="13"/>
      <c r="J92" s="4"/>
      <c r="K92" s="4"/>
      <c r="L92" s="4"/>
      <c r="M92" s="4"/>
      <c r="N92" s="4"/>
      <c r="O92" s="4"/>
      <c r="P92" s="4"/>
      <c r="Q92" s="17"/>
      <c r="R92" s="13"/>
      <c r="S92" s="4"/>
      <c r="T92" s="4"/>
      <c r="U92" s="4"/>
      <c r="V92" s="4"/>
      <c r="W92" s="13"/>
      <c r="X92" s="13"/>
      <c r="Y92" s="13"/>
      <c r="Z92" s="13"/>
      <c r="AA92" s="13"/>
      <c r="AB92" s="4"/>
      <c r="AC92" s="4"/>
      <c r="AD92" s="4"/>
      <c r="AE92" s="4"/>
      <c r="AF92" s="4"/>
      <c r="AG92" s="4"/>
      <c r="AH92" s="4"/>
      <c r="AI92" s="16"/>
    </row>
    <row r="93" spans="2:35" ht="35.450000000000003" customHeight="1">
      <c r="B93" s="756"/>
      <c r="C93" s="4"/>
      <c r="D93" s="4"/>
      <c r="E93" s="4"/>
      <c r="F93" s="4"/>
      <c r="G93" s="4"/>
      <c r="H93" s="4"/>
      <c r="I93" s="13"/>
      <c r="J93" s="4"/>
      <c r="K93" s="4"/>
      <c r="L93" s="4"/>
      <c r="M93" s="4"/>
      <c r="N93" s="4"/>
      <c r="O93" s="4"/>
      <c r="P93" s="4"/>
      <c r="Q93" s="17"/>
      <c r="R93" s="13"/>
      <c r="S93" s="4"/>
      <c r="T93" s="4"/>
      <c r="U93" s="4"/>
      <c r="V93" s="4"/>
      <c r="W93" s="13"/>
      <c r="X93" s="13"/>
      <c r="Y93" s="13"/>
      <c r="Z93" s="13"/>
      <c r="AA93" s="13"/>
      <c r="AB93" s="4"/>
      <c r="AC93" s="4"/>
      <c r="AD93" s="4"/>
      <c r="AE93" s="4"/>
      <c r="AF93" s="4"/>
      <c r="AG93" s="4"/>
      <c r="AH93" s="4"/>
      <c r="AI93" s="16"/>
    </row>
    <row r="94" spans="2:35" ht="35.450000000000003" customHeight="1">
      <c r="B94" s="756"/>
      <c r="C94" s="4"/>
      <c r="D94" s="4"/>
      <c r="E94" s="4"/>
      <c r="F94" s="4"/>
      <c r="G94" s="4"/>
      <c r="H94" s="4"/>
      <c r="I94" s="13"/>
      <c r="J94" s="4"/>
      <c r="K94" s="4"/>
      <c r="L94" s="4"/>
      <c r="M94" s="4"/>
      <c r="N94" s="4"/>
      <c r="O94" s="4"/>
      <c r="P94" s="4"/>
      <c r="Q94" s="17"/>
      <c r="R94" s="13"/>
      <c r="S94" s="4"/>
      <c r="T94" s="4"/>
      <c r="U94" s="4"/>
      <c r="V94" s="4"/>
      <c r="W94" s="13"/>
      <c r="X94" s="13"/>
      <c r="Y94" s="13"/>
      <c r="Z94" s="13"/>
      <c r="AA94" s="13"/>
      <c r="AB94" s="4"/>
      <c r="AC94" s="4"/>
      <c r="AD94" s="4"/>
      <c r="AE94" s="4"/>
      <c r="AF94" s="4"/>
      <c r="AG94" s="4"/>
      <c r="AH94" s="4"/>
      <c r="AI94" s="16"/>
    </row>
    <row r="95" spans="2:35" ht="35.450000000000003" customHeight="1">
      <c r="B95" s="756"/>
      <c r="C95" s="4"/>
      <c r="D95" s="4"/>
      <c r="E95" s="4"/>
      <c r="F95" s="4"/>
      <c r="G95" s="4"/>
      <c r="H95" s="4"/>
      <c r="I95" s="13"/>
      <c r="J95" s="4"/>
      <c r="K95" s="4"/>
      <c r="L95" s="4"/>
      <c r="M95" s="4"/>
      <c r="N95" s="4"/>
      <c r="O95" s="4"/>
      <c r="P95" s="4"/>
      <c r="Q95" s="13"/>
      <c r="R95" s="13"/>
      <c r="S95" s="4"/>
      <c r="T95" s="4"/>
      <c r="U95" s="4"/>
      <c r="V95" s="4"/>
      <c r="W95" s="13"/>
      <c r="X95" s="13"/>
      <c r="Y95" s="13"/>
      <c r="Z95" s="13"/>
      <c r="AA95" s="13"/>
      <c r="AB95" s="4"/>
      <c r="AC95" s="4"/>
      <c r="AD95" s="4"/>
      <c r="AE95" s="4"/>
      <c r="AF95" s="4"/>
      <c r="AG95" s="4"/>
      <c r="AH95" s="4"/>
      <c r="AI95" s="16"/>
    </row>
    <row r="96" spans="2:35" ht="35.450000000000003" customHeight="1">
      <c r="B96" s="756"/>
      <c r="C96" s="4"/>
      <c r="D96" s="4"/>
      <c r="E96" s="4"/>
      <c r="F96" s="13"/>
      <c r="G96" s="13"/>
      <c r="H96" s="4"/>
      <c r="I96" s="4"/>
      <c r="J96" s="4"/>
      <c r="K96" s="4"/>
      <c r="L96" s="4"/>
      <c r="M96" s="4"/>
      <c r="N96" s="4"/>
      <c r="O96" s="4"/>
      <c r="P96" s="4"/>
      <c r="Q96" s="13"/>
      <c r="R96" s="4"/>
      <c r="S96" s="4"/>
      <c r="T96" s="4"/>
      <c r="U96" s="4"/>
      <c r="V96" s="4"/>
      <c r="W96" s="13"/>
      <c r="X96" s="13"/>
      <c r="Y96" s="13"/>
      <c r="Z96" s="13"/>
      <c r="AA96" s="13"/>
      <c r="AB96" s="4"/>
      <c r="AC96" s="4"/>
      <c r="AD96" s="4"/>
      <c r="AE96" s="4"/>
      <c r="AF96" s="4"/>
      <c r="AG96" s="4"/>
      <c r="AH96" s="4"/>
      <c r="AI96" s="16"/>
    </row>
    <row r="97" spans="2:35" ht="35.450000000000003" customHeight="1">
      <c r="B97" s="756"/>
      <c r="C97" s="4"/>
      <c r="D97" s="4"/>
      <c r="E97" s="4"/>
      <c r="F97" s="13"/>
      <c r="G97" s="13"/>
      <c r="H97" s="13"/>
      <c r="I97" s="4"/>
      <c r="J97" s="4"/>
      <c r="K97" s="4"/>
      <c r="L97" s="4"/>
      <c r="M97" s="4"/>
      <c r="N97" s="4"/>
      <c r="O97" s="4"/>
      <c r="P97" s="4"/>
      <c r="Q97" s="13"/>
      <c r="R97" s="4"/>
      <c r="S97" s="4"/>
      <c r="T97" s="4"/>
      <c r="U97" s="4"/>
      <c r="V97" s="4"/>
      <c r="W97" s="13"/>
      <c r="X97" s="13"/>
      <c r="Y97" s="13"/>
      <c r="Z97" s="13"/>
      <c r="AA97" s="13"/>
      <c r="AB97" s="4"/>
      <c r="AC97" s="4"/>
      <c r="AD97" s="4"/>
      <c r="AE97" s="4"/>
      <c r="AF97" s="4"/>
      <c r="AG97" s="4"/>
      <c r="AH97" s="4"/>
      <c r="AI97" s="16"/>
    </row>
    <row r="98" spans="2:35" ht="35.450000000000003" customHeight="1">
      <c r="B98" s="756"/>
      <c r="C98" s="13"/>
      <c r="D98" s="4"/>
      <c r="E98" s="4"/>
      <c r="F98" s="13"/>
      <c r="G98" s="13"/>
      <c r="H98" s="13"/>
      <c r="I98" s="4"/>
      <c r="J98" s="4"/>
      <c r="K98" s="4"/>
      <c r="L98" s="4"/>
      <c r="M98" s="4"/>
      <c r="N98" s="4"/>
      <c r="O98" s="4"/>
      <c r="P98" s="4"/>
      <c r="Q98" s="13"/>
      <c r="R98" s="13"/>
      <c r="S98" s="4"/>
      <c r="T98" s="4"/>
      <c r="U98" s="4"/>
      <c r="V98" s="4"/>
      <c r="W98" s="13"/>
      <c r="X98" s="13"/>
      <c r="Y98" s="13"/>
      <c r="Z98" s="13"/>
      <c r="AA98" s="13"/>
      <c r="AB98" s="4"/>
      <c r="AC98" s="4"/>
      <c r="AD98" s="4"/>
      <c r="AE98" s="4"/>
      <c r="AF98" s="4"/>
      <c r="AG98" s="4"/>
      <c r="AH98" s="4"/>
      <c r="AI98" s="16"/>
    </row>
    <row r="99" spans="2:35" ht="35.450000000000003" customHeight="1">
      <c r="B99" s="756"/>
      <c r="C99" s="13"/>
      <c r="D99" s="4"/>
      <c r="E99" s="4"/>
      <c r="F99" s="13"/>
      <c r="G99" s="13"/>
      <c r="H99" s="13"/>
      <c r="I99" s="4"/>
      <c r="J99" s="4"/>
      <c r="K99" s="4"/>
      <c r="L99" s="4"/>
      <c r="M99" s="4"/>
      <c r="N99" s="4"/>
      <c r="O99" s="4"/>
      <c r="P99" s="4"/>
      <c r="Q99" s="13"/>
      <c r="R99" s="13"/>
      <c r="S99" s="4"/>
      <c r="T99" s="4"/>
      <c r="U99" s="4"/>
      <c r="V99" s="4"/>
      <c r="W99" s="13"/>
      <c r="X99" s="13"/>
      <c r="Y99" s="13"/>
      <c r="Z99" s="13"/>
      <c r="AA99" s="13"/>
      <c r="AB99" s="4"/>
      <c r="AC99" s="4"/>
      <c r="AD99" s="4"/>
      <c r="AE99" s="4"/>
      <c r="AF99" s="4"/>
      <c r="AG99" s="4"/>
      <c r="AH99" s="4"/>
      <c r="AI99" s="16"/>
    </row>
    <row r="100" spans="2:35" ht="35.450000000000003" customHeight="1">
      <c r="B100" s="756"/>
      <c r="C100" s="13"/>
      <c r="D100" s="4"/>
      <c r="E100" s="4"/>
      <c r="F100" s="13"/>
      <c r="G100" s="13"/>
      <c r="H100" s="13"/>
      <c r="I100" s="4"/>
      <c r="J100" s="4"/>
      <c r="K100" s="4"/>
      <c r="L100" s="4"/>
      <c r="M100" s="4"/>
      <c r="N100" s="4"/>
      <c r="O100" s="4"/>
      <c r="P100" s="4"/>
      <c r="Q100" s="13"/>
      <c r="R100" s="13"/>
      <c r="S100" s="4"/>
      <c r="T100" s="4"/>
      <c r="U100" s="4"/>
      <c r="V100" s="4"/>
      <c r="W100" s="13"/>
      <c r="X100" s="13"/>
      <c r="Y100" s="13"/>
      <c r="Z100" s="13"/>
      <c r="AA100" s="13"/>
      <c r="AB100" s="4"/>
      <c r="AC100" s="4"/>
      <c r="AD100" s="4"/>
      <c r="AE100" s="4"/>
      <c r="AF100" s="4"/>
      <c r="AG100" s="4"/>
      <c r="AH100" s="4"/>
      <c r="AI100" s="16"/>
    </row>
    <row r="101" spans="2:35" ht="22.5" customHeight="1">
      <c r="B101" s="756"/>
      <c r="C101" s="13"/>
      <c r="D101" s="4"/>
      <c r="E101" s="15"/>
      <c r="H101" s="14"/>
      <c r="I101" s="14"/>
      <c r="J101" s="14"/>
      <c r="K101" s="14"/>
      <c r="L101" s="14"/>
      <c r="M101" s="4"/>
      <c r="N101" s="4"/>
      <c r="O101" s="4"/>
      <c r="P101" s="4"/>
      <c r="Q101" s="13"/>
      <c r="R101" s="13"/>
      <c r="S101" s="4"/>
      <c r="T101" s="4"/>
      <c r="U101" s="4"/>
      <c r="V101" s="4"/>
      <c r="W101" s="13"/>
      <c r="X101" s="13"/>
      <c r="Y101" s="13"/>
      <c r="Z101" s="13"/>
      <c r="AA101" s="13"/>
      <c r="AI101" s="12"/>
    </row>
    <row r="102" spans="2:35" ht="71.25" customHeight="1">
      <c r="B102" s="757"/>
      <c r="C102" s="11"/>
      <c r="D102" s="8"/>
      <c r="E102" s="10"/>
      <c r="F102" s="9"/>
      <c r="G102" s="9"/>
      <c r="H102" s="8"/>
      <c r="I102" s="8"/>
      <c r="J102" s="8"/>
      <c r="K102" s="8"/>
      <c r="L102" s="8"/>
      <c r="M102" s="8"/>
      <c r="N102" s="8"/>
      <c r="O102" s="8"/>
      <c r="P102" s="8"/>
      <c r="Q102" s="8"/>
      <c r="R102" s="8"/>
      <c r="S102" s="7"/>
      <c r="T102" s="7"/>
      <c r="U102" s="7"/>
      <c r="V102" s="761" t="s">
        <v>524</v>
      </c>
      <c r="W102" s="761"/>
      <c r="X102" s="761"/>
      <c r="Y102" s="761"/>
      <c r="Z102" s="761"/>
      <c r="AA102" s="761"/>
      <c r="AB102" s="761"/>
      <c r="AC102" s="761"/>
      <c r="AD102" s="761"/>
      <c r="AE102" s="761"/>
      <c r="AF102" s="761"/>
      <c r="AG102" s="761"/>
      <c r="AH102" s="761"/>
      <c r="AI102" s="762"/>
    </row>
    <row r="103" spans="2:35" ht="15" customHeight="1"/>
  </sheetData>
  <mergeCells count="36">
    <mergeCell ref="B3:AI3"/>
    <mergeCell ref="B4:D4"/>
    <mergeCell ref="E4:I4"/>
    <mergeCell ref="J4:L4"/>
    <mergeCell ref="M4:R4"/>
    <mergeCell ref="S4:V4"/>
    <mergeCell ref="W4:AB4"/>
    <mergeCell ref="AC4:AE5"/>
    <mergeCell ref="AF4:AI5"/>
    <mergeCell ref="B6:B18"/>
    <mergeCell ref="C6:AI6"/>
    <mergeCell ref="V18:AI18"/>
    <mergeCell ref="B5:D5"/>
    <mergeCell ref="E5:I5"/>
    <mergeCell ref="J5:L5"/>
    <mergeCell ref="M5:R5"/>
    <mergeCell ref="S5:V5"/>
    <mergeCell ref="W5:AB5"/>
    <mergeCell ref="B90:B102"/>
    <mergeCell ref="C90:AI90"/>
    <mergeCell ref="V102:AI102"/>
    <mergeCell ref="B76:B88"/>
    <mergeCell ref="C76:AI76"/>
    <mergeCell ref="V88:AI88"/>
    <mergeCell ref="B62:B74"/>
    <mergeCell ref="C62:AI62"/>
    <mergeCell ref="V74:AI74"/>
    <mergeCell ref="B48:B60"/>
    <mergeCell ref="C48:AI48"/>
    <mergeCell ref="V60:AI60"/>
    <mergeCell ref="B34:B46"/>
    <mergeCell ref="C34:AI34"/>
    <mergeCell ref="V46:AI46"/>
    <mergeCell ref="B20:B32"/>
    <mergeCell ref="C20:AI20"/>
    <mergeCell ref="V32:AI32"/>
  </mergeCells>
  <phoneticPr fontId="8"/>
  <printOptions horizontalCentered="1" verticalCentered="1"/>
  <pageMargins left="0.19685039370078741" right="0.19685039370078741" top="0.59055118110236227" bottom="0.39370078740157483" header="0.51181102362204722" footer="0.51181102362204722"/>
  <pageSetup paperSize="9"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B2:AI19"/>
  <sheetViews>
    <sheetView showGridLines="0" showZeros="0" view="pageBreakPreview" zoomScale="70" zoomScaleNormal="100" zoomScaleSheetLayoutView="70" workbookViewId="0">
      <selection activeCell="S18" sqref="S18:AI18"/>
    </sheetView>
  </sheetViews>
  <sheetFormatPr defaultColWidth="9" defaultRowHeight="12"/>
  <cols>
    <col min="1" max="1" width="1.625" style="6" customWidth="1"/>
    <col min="2" max="2" width="3.25" style="6" customWidth="1"/>
    <col min="3" max="35" width="4.125" style="6" customWidth="1"/>
    <col min="36" max="36" width="1.375" style="6" customWidth="1"/>
    <col min="37" max="16384" width="9" style="6"/>
  </cols>
  <sheetData>
    <row r="2" spans="2:35" ht="8.25" customHeight="1"/>
    <row r="3" spans="2:35" ht="24.95" customHeight="1">
      <c r="B3" s="394" t="s">
        <v>330</v>
      </c>
      <c r="C3" s="394"/>
      <c r="D3" s="394"/>
      <c r="E3" s="713"/>
      <c r="F3" s="713"/>
      <c r="G3" s="713"/>
      <c r="H3" s="713"/>
      <c r="I3" s="713"/>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394"/>
      <c r="AI3" s="394"/>
    </row>
    <row r="4" spans="2:35" ht="20.100000000000001" customHeight="1">
      <c r="B4" s="395" t="s">
        <v>27</v>
      </c>
      <c r="C4" s="395"/>
      <c r="D4" s="767"/>
      <c r="E4" s="396" t="str">
        <f>'様式A-1'!D3</f>
        <v>ナカヤマトンネル</v>
      </c>
      <c r="F4" s="397"/>
      <c r="G4" s="397"/>
      <c r="H4" s="397"/>
      <c r="I4" s="398"/>
      <c r="J4" s="768" t="s">
        <v>28</v>
      </c>
      <c r="K4" s="399"/>
      <c r="L4" s="399"/>
      <c r="M4" s="715" t="str">
        <f>'様式A-1'!J3</f>
        <v>一般国道490号　小郡萩道路</v>
      </c>
      <c r="N4" s="765"/>
      <c r="O4" s="765"/>
      <c r="P4" s="765"/>
      <c r="Q4" s="765"/>
      <c r="R4" s="765"/>
      <c r="S4" s="408" t="s">
        <v>260</v>
      </c>
      <c r="T4" s="408"/>
      <c r="U4" s="408"/>
      <c r="V4" s="408"/>
      <c r="W4" s="715" t="str">
        <f>'様式B(トンネル様式1P001)'!K5</f>
        <v>基礎地盤コンサルタンツ株式会社</v>
      </c>
      <c r="X4" s="715"/>
      <c r="Y4" s="715"/>
      <c r="Z4" s="715"/>
      <c r="AA4" s="715"/>
      <c r="AB4" s="715"/>
      <c r="AC4" s="436" t="s">
        <v>222</v>
      </c>
      <c r="AD4" s="437"/>
      <c r="AE4" s="438"/>
      <c r="AF4" s="769">
        <f>'様式B(トンネル様式1P001)'!Q5</f>
        <v>45160</v>
      </c>
      <c r="AG4" s="770"/>
      <c r="AH4" s="770"/>
      <c r="AI4" s="771"/>
    </row>
    <row r="5" spans="2:35" ht="20.100000000000001" customHeight="1">
      <c r="B5" s="403" t="s">
        <v>0</v>
      </c>
      <c r="C5" s="403"/>
      <c r="D5" s="763"/>
      <c r="E5" s="404" t="str">
        <f>'様式A-1'!D4</f>
        <v>中山トンネル</v>
      </c>
      <c r="F5" s="405"/>
      <c r="G5" s="405"/>
      <c r="H5" s="405"/>
      <c r="I5" s="406"/>
      <c r="J5" s="764" t="s">
        <v>1</v>
      </c>
      <c r="K5" s="407"/>
      <c r="L5" s="407"/>
      <c r="M5" s="715" t="str">
        <f>'様式A-1'!R3</f>
        <v>山口県宇部土木建築事務所
美祢支所</v>
      </c>
      <c r="N5" s="765"/>
      <c r="O5" s="765"/>
      <c r="P5" s="765"/>
      <c r="Q5" s="765"/>
      <c r="R5" s="765"/>
      <c r="S5" s="408" t="s">
        <v>261</v>
      </c>
      <c r="T5" s="408"/>
      <c r="U5" s="408"/>
      <c r="V5" s="408"/>
      <c r="W5" s="766" t="str">
        <f>'様式B(トンネル様式1P001)'!K6</f>
        <v>安田　啓吾</v>
      </c>
      <c r="X5" s="766"/>
      <c r="Y5" s="766"/>
      <c r="Z5" s="766"/>
      <c r="AA5" s="766"/>
      <c r="AB5" s="766"/>
      <c r="AC5" s="562"/>
      <c r="AD5" s="644"/>
      <c r="AE5" s="624"/>
      <c r="AF5" s="772"/>
      <c r="AG5" s="773"/>
      <c r="AH5" s="773"/>
      <c r="AI5" s="774"/>
    </row>
    <row r="6" spans="2:35" ht="26.25" customHeight="1">
      <c r="B6" s="756" t="s">
        <v>31</v>
      </c>
      <c r="C6" s="758" t="s">
        <v>30</v>
      </c>
      <c r="D6" s="759"/>
      <c r="E6" s="759"/>
      <c r="F6" s="759"/>
      <c r="G6" s="759"/>
      <c r="H6" s="759"/>
      <c r="I6" s="759"/>
      <c r="J6" s="759"/>
      <c r="K6" s="759"/>
      <c r="L6" s="759"/>
      <c r="M6" s="759"/>
      <c r="N6" s="759"/>
      <c r="O6" s="759"/>
      <c r="P6" s="759"/>
      <c r="Q6" s="759"/>
      <c r="R6" s="759"/>
      <c r="S6" s="759"/>
      <c r="T6" s="759"/>
      <c r="U6" s="759"/>
      <c r="V6" s="759"/>
      <c r="W6" s="759"/>
      <c r="X6" s="759"/>
      <c r="Y6" s="759"/>
      <c r="Z6" s="759"/>
      <c r="AA6" s="759"/>
      <c r="AB6" s="759"/>
      <c r="AC6" s="759"/>
      <c r="AD6" s="759"/>
      <c r="AE6" s="759"/>
      <c r="AF6" s="759"/>
      <c r="AG6" s="759"/>
      <c r="AH6" s="759"/>
      <c r="AI6" s="760"/>
    </row>
    <row r="7" spans="2:35" ht="35.450000000000003" customHeight="1">
      <c r="B7" s="756"/>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c r="B8" s="756"/>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c r="B9" s="756"/>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c r="B10" s="756"/>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c r="B11" s="756"/>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c r="B12" s="756"/>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c r="B13" s="756"/>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c r="B14" s="756"/>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c r="B15" s="756"/>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c r="B16" s="756"/>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c r="B17" s="756"/>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8.75" customHeight="1">
      <c r="B18" s="757"/>
      <c r="C18" s="11"/>
      <c r="D18" s="8"/>
      <c r="E18" s="10"/>
      <c r="F18" s="9"/>
      <c r="G18" s="9"/>
      <c r="H18" s="8"/>
      <c r="I18" s="8"/>
      <c r="J18" s="8"/>
      <c r="K18" s="8"/>
      <c r="L18" s="8"/>
      <c r="M18" s="8"/>
      <c r="N18" s="8"/>
      <c r="O18" s="8"/>
      <c r="P18" s="8"/>
      <c r="Q18" s="8"/>
      <c r="R18" s="8"/>
      <c r="S18" s="775" t="s">
        <v>548</v>
      </c>
      <c r="T18" s="775"/>
      <c r="U18" s="775"/>
      <c r="V18" s="775"/>
      <c r="W18" s="775"/>
      <c r="X18" s="775"/>
      <c r="Y18" s="775"/>
      <c r="Z18" s="775"/>
      <c r="AA18" s="775"/>
      <c r="AB18" s="775"/>
      <c r="AC18" s="775"/>
      <c r="AD18" s="775"/>
      <c r="AE18" s="775"/>
      <c r="AF18" s="775"/>
      <c r="AG18" s="775"/>
      <c r="AH18" s="775"/>
      <c r="AI18" s="776"/>
    </row>
    <row r="19" spans="2:35" ht="15" customHeight="1"/>
  </sheetData>
  <mergeCells count="18">
    <mergeCell ref="B3:AI3"/>
    <mergeCell ref="B4:D4"/>
    <mergeCell ref="E4:I4"/>
    <mergeCell ref="J4:L4"/>
    <mergeCell ref="M4:R4"/>
    <mergeCell ref="S4:V4"/>
    <mergeCell ref="W4:AB4"/>
    <mergeCell ref="AC4:AE5"/>
    <mergeCell ref="AF4:AI5"/>
    <mergeCell ref="B6:B18"/>
    <mergeCell ref="C6:AI6"/>
    <mergeCell ref="B5:D5"/>
    <mergeCell ref="E5:I5"/>
    <mergeCell ref="J5:L5"/>
    <mergeCell ref="M5:R5"/>
    <mergeCell ref="S5:V5"/>
    <mergeCell ref="W5:AB5"/>
    <mergeCell ref="S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PS</v>
      </c>
      <c r="AW5" s="130">
        <f>R7</f>
        <v>0.15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580</v>
      </c>
      <c r="O7" s="785"/>
      <c r="P7" s="792" t="s">
        <v>456</v>
      </c>
      <c r="Q7" s="794"/>
      <c r="R7" s="831">
        <v>0.15</v>
      </c>
      <c r="S7" s="832"/>
      <c r="T7" s="833"/>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52" priority="3">
      <formula>$AQ11=2</formula>
    </cfRule>
  </conditionalFormatting>
  <conditionalFormatting sqref="Y11:AF30">
    <cfRule type="expression" dxfId="151" priority="2">
      <formula>$AQ11=3</formula>
    </cfRule>
  </conditionalFormatting>
  <conditionalFormatting sqref="AC11:AJ30">
    <cfRule type="expression" dxfId="150" priority="1">
      <formula>$AQ11=1</formula>
    </cfRule>
  </conditionalFormatting>
  <dataValidations count="2">
    <dataValidation type="list" allowBlank="1" showInputMessage="1" showErrorMessage="1" sqref="Y11:AB30" xr:uid="{00000000-0002-0000-1400-000000000000}">
      <formula1>"　,○"</formula1>
    </dataValidation>
    <dataValidation type="list" allowBlank="1" showInputMessage="1" showErrorMessage="1" sqref="N11:O30 R11:T30" xr:uid="{00000000-0002-0000-1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400-000002000000}">
          <x14:formula1>
            <xm:f>'(参考)リスト'!$F$16:$F$21</xm:f>
          </x14:formula1>
          <xm:sqref>W11:X30</xm:sqref>
        </x14:dataValidation>
        <x14:dataValidation type="list" allowBlank="1" showInputMessage="1" showErrorMessage="1" xr:uid="{00000000-0002-0000-1400-000003000000}">
          <x14:formula1>
            <xm:f>'(参考)リスト'!$B$16:$B$20</xm:f>
          </x14:formula1>
          <xm:sqref>L11:M30</xm:sqref>
        </x14:dataValidation>
        <x14:dataValidation type="list" allowBlank="1" showInputMessage="1" showErrorMessage="1" xr:uid="{00000000-0002-0000-1400-000004000000}">
          <x14:formula1>
            <xm:f>'(参考)リスト'!$G$16:$G$20</xm:f>
          </x14:formula1>
          <xm:sqref>U11:V30</xm:sqref>
        </x14:dataValidation>
        <x14:dataValidation type="list" allowBlank="1" showInputMessage="1" showErrorMessage="1" xr:uid="{00000000-0002-0000-1400-000005000000}">
          <x14:formula1>
            <xm:f>'(参考)リスト'!$D$16:$D$18</xm:f>
          </x14:formula1>
          <xm:sqref>P11:Q30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S01</v>
      </c>
      <c r="AW5" s="130">
        <f>R7</f>
        <v>9.35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656</v>
      </c>
      <c r="O7" s="785"/>
      <c r="P7" s="792" t="s">
        <v>456</v>
      </c>
      <c r="Q7" s="794"/>
      <c r="R7" s="831">
        <v>9.35</v>
      </c>
      <c r="S7" s="832"/>
      <c r="T7" s="833"/>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9" priority="3">
      <formula>$AQ11=2</formula>
    </cfRule>
  </conditionalFormatting>
  <conditionalFormatting sqref="Y11:AF30">
    <cfRule type="expression" dxfId="148" priority="2">
      <formula>$AQ11=3</formula>
    </cfRule>
  </conditionalFormatting>
  <conditionalFormatting sqref="AC11:AJ30">
    <cfRule type="expression" dxfId="147" priority="1">
      <formula>$AQ11=1</formula>
    </cfRule>
  </conditionalFormatting>
  <dataValidations count="2">
    <dataValidation type="list" allowBlank="1" showInputMessage="1" showErrorMessage="1" sqref="N11:O30 R11:T30" xr:uid="{00000000-0002-0000-1500-000000000000}">
      <formula1>INDIRECT(L11)</formula1>
    </dataValidation>
    <dataValidation type="list" allowBlank="1" showInputMessage="1" showErrorMessage="1" sqref="Y11:AB30" xr:uid="{00000000-0002-0000-15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2000000}">
          <x14:formula1>
            <xm:f>'(参考)リスト'!$D$16:$D$18</xm:f>
          </x14:formula1>
          <xm:sqref>P11:Q30</xm:sqref>
        </x14:dataValidation>
        <x14:dataValidation type="list" allowBlank="1" showInputMessage="1" showErrorMessage="1" xr:uid="{00000000-0002-0000-1500-000003000000}">
          <x14:formula1>
            <xm:f>'(参考)リスト'!$G$16:$G$20</xm:f>
          </x14:formula1>
          <xm:sqref>U11:V30</xm:sqref>
        </x14:dataValidation>
        <x14:dataValidation type="list" allowBlank="1" showInputMessage="1" showErrorMessage="1" xr:uid="{00000000-0002-0000-1500-000004000000}">
          <x14:formula1>
            <xm:f>'(参考)リスト'!$B$16:$B$20</xm:f>
          </x14:formula1>
          <xm:sqref>L11:M30</xm:sqref>
        </x14:dataValidation>
        <x14:dataValidation type="list" allowBlank="1" showInputMessage="1" showErrorMessage="1" xr:uid="{00000000-0002-0000-1500-000005000000}">
          <x14:formula1>
            <xm:f>'(参考)リスト'!$F$16:$F$21</xm:f>
          </x14:formula1>
          <xm:sqref>W11:X30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CH52"/>
  <sheetViews>
    <sheetView showGridLines="0" showZeros="0" view="pageBreakPreview" zoomScaleNormal="100" zoomScaleSheetLayoutView="100" workbookViewId="0">
      <selection activeCell="R20" sqref="R20:T20"/>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S02</v>
      </c>
      <c r="AW5" s="130">
        <f>R7</f>
        <v>10.5</v>
      </c>
      <c r="AX5" s="159">
        <f>+Y32</f>
        <v>0</v>
      </c>
      <c r="AY5" s="159">
        <f>+Z32</f>
        <v>0</v>
      </c>
      <c r="AZ5" s="159">
        <f>+AA32</f>
        <v>0</v>
      </c>
      <c r="BA5" s="159">
        <f t="shared" ref="BA5" si="0">+AB32</f>
        <v>0</v>
      </c>
      <c r="BB5" s="159">
        <f>+AC32</f>
        <v>0</v>
      </c>
      <c r="BC5" s="159">
        <f t="shared" ref="BC5:BI5" si="1">+AD32</f>
        <v>0</v>
      </c>
      <c r="BD5" s="159">
        <f t="shared" si="1"/>
        <v>0</v>
      </c>
      <c r="BE5" s="159">
        <f t="shared" si="1"/>
        <v>2</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2</v>
      </c>
      <c r="BP5" s="159">
        <f>+AG35</f>
        <v>0</v>
      </c>
      <c r="BQ5" s="159">
        <f>+AH35</f>
        <v>0</v>
      </c>
      <c r="BR5" s="159">
        <f>+AI35</f>
        <v>0</v>
      </c>
      <c r="BS5" s="219" t="str">
        <f>+Y36</f>
        <v>Ⅰ</v>
      </c>
      <c r="BT5" s="219" t="str">
        <f>+AC36</f>
        <v>Ⅱ</v>
      </c>
      <c r="BU5" s="219" t="str">
        <f>+AG36</f>
        <v>Ⅰ</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2.0999999999999998E-2</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659</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492</v>
      </c>
      <c r="O11" s="811"/>
      <c r="P11" s="784" t="s">
        <v>773</v>
      </c>
      <c r="Q11" s="786"/>
      <c r="R11" s="277" t="s">
        <v>779</v>
      </c>
      <c r="S11" s="277"/>
      <c r="T11" s="277"/>
      <c r="U11" s="784" t="s">
        <v>775</v>
      </c>
      <c r="V11" s="786"/>
      <c r="W11" s="784" t="s">
        <v>777</v>
      </c>
      <c r="X11" s="785"/>
      <c r="Y11" s="155"/>
      <c r="Z11" s="155"/>
      <c r="AA11" s="155"/>
      <c r="AB11" s="155"/>
      <c r="AC11" s="180"/>
      <c r="AD11" s="180"/>
      <c r="AE11" s="180"/>
      <c r="AF11" s="180">
        <v>1.4999999999999999E-2</v>
      </c>
      <c r="AG11" s="180"/>
      <c r="AH11" s="180"/>
      <c r="AI11" s="180"/>
      <c r="AJ11" s="180"/>
      <c r="AK11" s="810"/>
      <c r="AL11" s="849"/>
      <c r="AM11" s="849"/>
      <c r="AN11" s="648"/>
      <c r="AO11" s="649"/>
      <c r="AP11" s="2"/>
      <c r="AQ11" s="179">
        <f>IF(P11="材質劣化",2,IF(P11="漏水",3,1))</f>
        <v>2</v>
      </c>
    </row>
    <row r="12" spans="2:86" ht="12" customHeight="1">
      <c r="B12" s="509"/>
      <c r="C12" s="824"/>
      <c r="D12" s="822"/>
      <c r="E12" s="822"/>
      <c r="F12" s="822"/>
      <c r="G12" s="822"/>
      <c r="H12" s="822"/>
      <c r="I12" s="822"/>
      <c r="J12" s="823"/>
      <c r="K12" s="154">
        <v>2</v>
      </c>
      <c r="L12" s="810" t="s">
        <v>536</v>
      </c>
      <c r="M12" s="811"/>
      <c r="N12" s="810" t="s">
        <v>488</v>
      </c>
      <c r="O12" s="811"/>
      <c r="P12" s="784" t="s">
        <v>773</v>
      </c>
      <c r="Q12" s="786"/>
      <c r="R12" s="277" t="s">
        <v>774</v>
      </c>
      <c r="S12" s="277"/>
      <c r="T12" s="277"/>
      <c r="U12" s="784" t="s">
        <v>775</v>
      </c>
      <c r="V12" s="786"/>
      <c r="W12" s="784" t="s">
        <v>777</v>
      </c>
      <c r="X12" s="785"/>
      <c r="Y12" s="155"/>
      <c r="Z12" s="155"/>
      <c r="AA12" s="155"/>
      <c r="AB12" s="155"/>
      <c r="AC12" s="180"/>
      <c r="AD12" s="180"/>
      <c r="AE12" s="180"/>
      <c r="AF12" s="180">
        <v>6.0000000000000001E-3</v>
      </c>
      <c r="AG12" s="180"/>
      <c r="AH12" s="180"/>
      <c r="AI12" s="180"/>
      <c r="AJ12" s="180"/>
      <c r="AK12" s="812"/>
      <c r="AL12" s="813"/>
      <c r="AM12" s="813"/>
      <c r="AN12" s="814"/>
      <c r="AO12" s="815"/>
      <c r="AP12" s="2"/>
      <c r="AQ12" s="179">
        <f t="shared" ref="AQ12:AQ30" si="5">IF(P12="材質劣化",2,IF(P12="漏水",3,1))</f>
        <v>2</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2.0999999999999998E-2</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2</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Ⅱb</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2</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2</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Ⅱ</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6" priority="3">
      <formula>$AQ11=2</formula>
    </cfRule>
  </conditionalFormatting>
  <conditionalFormatting sqref="Y11:AF30">
    <cfRule type="expression" dxfId="145" priority="2">
      <formula>$AQ11=3</formula>
    </cfRule>
  </conditionalFormatting>
  <conditionalFormatting sqref="AC11:AJ30">
    <cfRule type="expression" dxfId="144" priority="1">
      <formula>$AQ11=1</formula>
    </cfRule>
  </conditionalFormatting>
  <dataValidations count="2">
    <dataValidation type="list" allowBlank="1" showInputMessage="1" showErrorMessage="1" sqref="Y11:AB30" xr:uid="{00000000-0002-0000-1600-000000000000}">
      <formula1>"　,○"</formula1>
    </dataValidation>
    <dataValidation type="list" allowBlank="1" showInputMessage="1" showErrorMessage="1" sqref="R11:T30 N11:O30" xr:uid="{00000000-0002-0000-1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600-000002000000}">
          <x14:formula1>
            <xm:f>'(参考)リスト'!$F$16:$F$21</xm:f>
          </x14:formula1>
          <xm:sqref>W11:X30</xm:sqref>
        </x14:dataValidation>
        <x14:dataValidation type="list" allowBlank="1" showInputMessage="1" showErrorMessage="1" xr:uid="{00000000-0002-0000-1600-000003000000}">
          <x14:formula1>
            <xm:f>'(参考)リスト'!$B$16:$B$20</xm:f>
          </x14:formula1>
          <xm:sqref>L11:M30</xm:sqref>
        </x14:dataValidation>
        <x14:dataValidation type="list" allowBlank="1" showInputMessage="1" showErrorMessage="1" xr:uid="{00000000-0002-0000-1600-000004000000}">
          <x14:formula1>
            <xm:f>'(参考)リスト'!$G$16:$G$20</xm:f>
          </x14:formula1>
          <xm:sqref>U11:V30</xm:sqref>
        </x14:dataValidation>
        <x14:dataValidation type="list" allowBlank="1" showInputMessage="1" showErrorMessage="1" xr:uid="{00000000-0002-0000-1600-000005000000}">
          <x14:formula1>
            <xm:f>'(参考)リスト'!$D$16:$D$18</xm:f>
          </x14:formula1>
          <xm:sqref>P11:Q30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S03</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660</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3" priority="3">
      <formula>$AQ11=2</formula>
    </cfRule>
  </conditionalFormatting>
  <conditionalFormatting sqref="Y11:AF30">
    <cfRule type="expression" dxfId="142" priority="2">
      <formula>$AQ11=3</formula>
    </cfRule>
  </conditionalFormatting>
  <conditionalFormatting sqref="AC11:AJ30">
    <cfRule type="expression" dxfId="141" priority="1">
      <formula>$AQ11=1</formula>
    </cfRule>
  </conditionalFormatting>
  <dataValidations count="2">
    <dataValidation type="list" allowBlank="1" showInputMessage="1" showErrorMessage="1" sqref="N11:O30 R11:T30" xr:uid="{00000000-0002-0000-1700-000000000000}">
      <formula1>INDIRECT(L11)</formula1>
    </dataValidation>
    <dataValidation type="list" allowBlank="1" showInputMessage="1" showErrorMessage="1" sqref="Y11:AB30" xr:uid="{00000000-0002-0000-17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700-000002000000}">
          <x14:formula1>
            <xm:f>'(参考)リスト'!$D$16:$D$18</xm:f>
          </x14:formula1>
          <xm:sqref>P11:Q30</xm:sqref>
        </x14:dataValidation>
        <x14:dataValidation type="list" allowBlank="1" showInputMessage="1" showErrorMessage="1" xr:uid="{00000000-0002-0000-1700-000003000000}">
          <x14:formula1>
            <xm:f>'(参考)リスト'!$G$16:$G$20</xm:f>
          </x14:formula1>
          <xm:sqref>U11:V30</xm:sqref>
        </x14:dataValidation>
        <x14:dataValidation type="list" allowBlank="1" showInputMessage="1" showErrorMessage="1" xr:uid="{00000000-0002-0000-1700-000004000000}">
          <x14:formula1>
            <xm:f>'(参考)リスト'!$B$16:$B$20</xm:f>
          </x14:formula1>
          <xm:sqref>L11:M30</xm:sqref>
        </x14:dataValidation>
        <x14:dataValidation type="list" allowBlank="1" showInputMessage="1" showErrorMessage="1" xr:uid="{00000000-0002-0000-1700-000005000000}">
          <x14:formula1>
            <xm:f>'(参考)リスト'!$F$16:$F$21</xm:f>
          </x14:formula1>
          <xm:sqref>W11:X30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S04</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661</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0" priority="3">
      <formula>$AQ11=2</formula>
    </cfRule>
  </conditionalFormatting>
  <conditionalFormatting sqref="Y11:AF30">
    <cfRule type="expression" dxfId="139" priority="2">
      <formula>$AQ11=3</formula>
    </cfRule>
  </conditionalFormatting>
  <conditionalFormatting sqref="AC11:AJ30">
    <cfRule type="expression" dxfId="138" priority="1">
      <formula>$AQ11=1</formula>
    </cfRule>
  </conditionalFormatting>
  <dataValidations count="2">
    <dataValidation type="list" allowBlank="1" showInputMessage="1" showErrorMessage="1" sqref="Y11:AB30" xr:uid="{00000000-0002-0000-1800-000000000000}">
      <formula1>"　,○"</formula1>
    </dataValidation>
    <dataValidation type="list" allowBlank="1" showInputMessage="1" showErrorMessage="1" sqref="N11:O30 R11:T30" xr:uid="{00000000-0002-0000-1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2000000}">
          <x14:formula1>
            <xm:f>'(参考)リスト'!$F$16:$F$21</xm:f>
          </x14:formula1>
          <xm:sqref>W11:X30</xm:sqref>
        </x14:dataValidation>
        <x14:dataValidation type="list" allowBlank="1" showInputMessage="1" showErrorMessage="1" xr:uid="{00000000-0002-0000-1800-000003000000}">
          <x14:formula1>
            <xm:f>'(参考)リスト'!$B$16:$B$20</xm:f>
          </x14:formula1>
          <xm:sqref>L11:M30</xm:sqref>
        </x14:dataValidation>
        <x14:dataValidation type="list" allowBlank="1" showInputMessage="1" showErrorMessage="1" xr:uid="{00000000-0002-0000-1800-000004000000}">
          <x14:formula1>
            <xm:f>'(参考)リスト'!$G$16:$G$20</xm:f>
          </x14:formula1>
          <xm:sqref>U11:V30</xm:sqref>
        </x14:dataValidation>
        <x14:dataValidation type="list" allowBlank="1" showInputMessage="1" showErrorMessage="1" xr:uid="{00000000-0002-0000-1800-000005000000}">
          <x14:formula1>
            <xm:f>'(参考)リスト'!$D$16:$D$18</xm:f>
          </x14:formula1>
          <xm:sqref>P11:Q30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S05</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662</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7" priority="3">
      <formula>$AQ11=2</formula>
    </cfRule>
  </conditionalFormatting>
  <conditionalFormatting sqref="Y11:AF30">
    <cfRule type="expression" dxfId="136" priority="2">
      <formula>$AQ11=3</formula>
    </cfRule>
  </conditionalFormatting>
  <conditionalFormatting sqref="AC11:AJ30">
    <cfRule type="expression" dxfId="135" priority="1">
      <formula>$AQ11=1</formula>
    </cfRule>
  </conditionalFormatting>
  <dataValidations count="2">
    <dataValidation type="list" allowBlank="1" showInputMessage="1" showErrorMessage="1" sqref="N11:O30 R11:T30" xr:uid="{00000000-0002-0000-1900-000000000000}">
      <formula1>INDIRECT(L11)</formula1>
    </dataValidation>
    <dataValidation type="list" allowBlank="1" showInputMessage="1" showErrorMessage="1" sqref="Y11:AB30" xr:uid="{00000000-0002-0000-19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900-000002000000}">
          <x14:formula1>
            <xm:f>'(参考)リスト'!$D$16:$D$18</xm:f>
          </x14:formula1>
          <xm:sqref>P11:Q30</xm:sqref>
        </x14:dataValidation>
        <x14:dataValidation type="list" allowBlank="1" showInputMessage="1" showErrorMessage="1" xr:uid="{00000000-0002-0000-1900-000003000000}">
          <x14:formula1>
            <xm:f>'(参考)リスト'!$G$16:$G$20</xm:f>
          </x14:formula1>
          <xm:sqref>U11:V30</xm:sqref>
        </x14:dataValidation>
        <x14:dataValidation type="list" allowBlank="1" showInputMessage="1" showErrorMessage="1" xr:uid="{00000000-0002-0000-1900-000004000000}">
          <x14:formula1>
            <xm:f>'(参考)リスト'!$B$16:$B$20</xm:f>
          </x14:formula1>
          <xm:sqref>L11:M30</xm:sqref>
        </x14:dataValidation>
        <x14:dataValidation type="list" allowBlank="1" showInputMessage="1" showErrorMessage="1" xr:uid="{00000000-0002-0000-1900-000005000000}">
          <x14:formula1>
            <xm:f>'(参考)リスト'!$F$16:$F$21</xm:f>
          </x14:formula1>
          <xm:sqref>W11:X30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S06</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663</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4" priority="3">
      <formula>$AQ11=2</formula>
    </cfRule>
  </conditionalFormatting>
  <conditionalFormatting sqref="Y11:AF30">
    <cfRule type="expression" dxfId="133" priority="2">
      <formula>$AQ11=3</formula>
    </cfRule>
  </conditionalFormatting>
  <conditionalFormatting sqref="AC11:AJ30">
    <cfRule type="expression" dxfId="132" priority="1">
      <formula>$AQ11=1</formula>
    </cfRule>
  </conditionalFormatting>
  <dataValidations count="2">
    <dataValidation type="list" allowBlank="1" showInputMessage="1" showErrorMessage="1" sqref="Y11:AB30" xr:uid="{00000000-0002-0000-1A00-000000000000}">
      <formula1>"　,○"</formula1>
    </dataValidation>
    <dataValidation type="list" allowBlank="1" showInputMessage="1" showErrorMessage="1" sqref="N11:O30 R11:T30" xr:uid="{00000000-0002-0000-1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2000000}">
          <x14:formula1>
            <xm:f>'(参考)リスト'!$F$16:$F$21</xm:f>
          </x14:formula1>
          <xm:sqref>W11:X30</xm:sqref>
        </x14:dataValidation>
        <x14:dataValidation type="list" allowBlank="1" showInputMessage="1" showErrorMessage="1" xr:uid="{00000000-0002-0000-1A00-000003000000}">
          <x14:formula1>
            <xm:f>'(参考)リスト'!$B$16:$B$20</xm:f>
          </x14:formula1>
          <xm:sqref>L11:M30</xm:sqref>
        </x14:dataValidation>
        <x14:dataValidation type="list" allowBlank="1" showInputMessage="1" showErrorMessage="1" xr:uid="{00000000-0002-0000-1A00-000004000000}">
          <x14:formula1>
            <xm:f>'(参考)リスト'!$G$16:$G$20</xm:f>
          </x14:formula1>
          <xm:sqref>U11:V30</xm:sqref>
        </x14:dataValidation>
        <x14:dataValidation type="list" allowBlank="1" showInputMessage="1" showErrorMessage="1" xr:uid="{00000000-0002-0000-1A00-000005000000}">
          <x14:formula1>
            <xm:f>'(参考)リスト'!$D$16:$D$18</xm:f>
          </x14:formula1>
          <xm:sqref>P11:Q30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S07</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664</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31" priority="3">
      <formula>$AQ11=2</formula>
    </cfRule>
  </conditionalFormatting>
  <conditionalFormatting sqref="Y11:AF30">
    <cfRule type="expression" dxfId="130" priority="2">
      <formula>$AQ11=3</formula>
    </cfRule>
  </conditionalFormatting>
  <conditionalFormatting sqref="AC11:AJ30">
    <cfRule type="expression" dxfId="129" priority="1">
      <formula>$AQ11=1</formula>
    </cfRule>
  </conditionalFormatting>
  <dataValidations count="2">
    <dataValidation type="list" allowBlank="1" showInputMessage="1" showErrorMessage="1" sqref="N11:O30 R11:T30" xr:uid="{00000000-0002-0000-1B00-000000000000}">
      <formula1>INDIRECT(L11)</formula1>
    </dataValidation>
    <dataValidation type="list" allowBlank="1" showInputMessage="1" showErrorMessage="1" sqref="Y11:AB30" xr:uid="{00000000-0002-0000-1B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2000000}">
          <x14:formula1>
            <xm:f>'(参考)リスト'!$D$16:$D$18</xm:f>
          </x14:formula1>
          <xm:sqref>P11:Q30</xm:sqref>
        </x14:dataValidation>
        <x14:dataValidation type="list" allowBlank="1" showInputMessage="1" showErrorMessage="1" xr:uid="{00000000-0002-0000-1B00-000003000000}">
          <x14:formula1>
            <xm:f>'(参考)リスト'!$G$16:$G$20</xm:f>
          </x14:formula1>
          <xm:sqref>U11:V30</xm:sqref>
        </x14:dataValidation>
        <x14:dataValidation type="list" allowBlank="1" showInputMessage="1" showErrorMessage="1" xr:uid="{00000000-0002-0000-1B00-000004000000}">
          <x14:formula1>
            <xm:f>'(参考)リスト'!$B$16:$B$20</xm:f>
          </x14:formula1>
          <xm:sqref>L11:M30</xm:sqref>
        </x14:dataValidation>
        <x14:dataValidation type="list" allowBlank="1" showInputMessage="1" showErrorMessage="1" xr:uid="{00000000-0002-0000-1B00-000005000000}">
          <x14:formula1>
            <xm:f>'(参考)リスト'!$F$16:$F$21</xm:f>
          </x14:formula1>
          <xm:sqref>W11:X30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S08</v>
      </c>
      <c r="AW5" s="130">
        <f>R7</f>
        <v>10.5</v>
      </c>
      <c r="AX5" s="159">
        <f>+Y32</f>
        <v>0</v>
      </c>
      <c r="AY5" s="159">
        <f>+Z32</f>
        <v>0</v>
      </c>
      <c r="AZ5" s="159">
        <f>+AA32</f>
        <v>0</v>
      </c>
      <c r="BA5" s="159">
        <f t="shared" ref="BA5" si="0">+AB32</f>
        <v>0</v>
      </c>
      <c r="BB5" s="159">
        <f>+AC32</f>
        <v>0</v>
      </c>
      <c r="BC5" s="159">
        <f t="shared" ref="BC5:BI5" si="1">+AD32</f>
        <v>0</v>
      </c>
      <c r="BD5" s="159">
        <f t="shared" si="1"/>
        <v>1</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219" t="str">
        <f>+Y36</f>
        <v>Ⅰ</v>
      </c>
      <c r="BT5" s="219" t="str">
        <f>+AC36</f>
        <v>Ⅱ</v>
      </c>
      <c r="BU5" s="219" t="str">
        <f>+AG36</f>
        <v>Ⅰ</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6.11</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665</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488</v>
      </c>
      <c r="O11" s="811"/>
      <c r="P11" s="784" t="s">
        <v>773</v>
      </c>
      <c r="Q11" s="786"/>
      <c r="R11" s="277" t="s">
        <v>776</v>
      </c>
      <c r="S11" s="277"/>
      <c r="T11" s="277"/>
      <c r="U11" s="784" t="s">
        <v>775</v>
      </c>
      <c r="V11" s="786"/>
      <c r="W11" s="784" t="s">
        <v>777</v>
      </c>
      <c r="X11" s="785"/>
      <c r="Y11" s="155"/>
      <c r="Z11" s="155"/>
      <c r="AA11" s="155"/>
      <c r="AB11" s="155"/>
      <c r="AC11" s="180"/>
      <c r="AD11" s="180"/>
      <c r="AE11" s="180">
        <v>6.11</v>
      </c>
      <c r="AF11" s="180"/>
      <c r="AG11" s="180"/>
      <c r="AH11" s="180"/>
      <c r="AI11" s="180"/>
      <c r="AJ11" s="180"/>
      <c r="AK11" s="810"/>
      <c r="AL11" s="849"/>
      <c r="AM11" s="849"/>
      <c r="AN11" s="648"/>
      <c r="AO11" s="649"/>
      <c r="AP11" s="2"/>
      <c r="AQ11" s="179">
        <f>IF(P11="材質劣化",2,IF(P11="漏水",3,1))</f>
        <v>2</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6.11</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1</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Ⅱa</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1</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1</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Ⅱ</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8" priority="3">
      <formula>$AQ11=2</formula>
    </cfRule>
  </conditionalFormatting>
  <conditionalFormatting sqref="Y11:AF30">
    <cfRule type="expression" dxfId="127" priority="2">
      <formula>$AQ11=3</formula>
    </cfRule>
  </conditionalFormatting>
  <conditionalFormatting sqref="AC11:AJ30">
    <cfRule type="expression" dxfId="126" priority="1">
      <formula>$AQ11=1</formula>
    </cfRule>
  </conditionalFormatting>
  <dataValidations count="2">
    <dataValidation type="list" allowBlank="1" showInputMessage="1" showErrorMessage="1" sqref="Y11:AB30" xr:uid="{00000000-0002-0000-1C00-000000000000}">
      <formula1>"　,○"</formula1>
    </dataValidation>
    <dataValidation type="list" allowBlank="1" showInputMessage="1" showErrorMessage="1" sqref="N11:O30 R11:T30" xr:uid="{00000000-0002-0000-1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C00-000002000000}">
          <x14:formula1>
            <xm:f>'(参考)リスト'!$F$16:$F$21</xm:f>
          </x14:formula1>
          <xm:sqref>W11:X30</xm:sqref>
        </x14:dataValidation>
        <x14:dataValidation type="list" allowBlank="1" showInputMessage="1" showErrorMessage="1" xr:uid="{00000000-0002-0000-1C00-000003000000}">
          <x14:formula1>
            <xm:f>'(参考)リスト'!$B$16:$B$20</xm:f>
          </x14:formula1>
          <xm:sqref>L11:M30</xm:sqref>
        </x14:dataValidation>
        <x14:dataValidation type="list" allowBlank="1" showInputMessage="1" showErrorMessage="1" xr:uid="{00000000-0002-0000-1C00-000004000000}">
          <x14:formula1>
            <xm:f>'(参考)リスト'!$G$16:$G$20</xm:f>
          </x14:formula1>
          <xm:sqref>U11:V30</xm:sqref>
        </x14:dataValidation>
        <x14:dataValidation type="list" allowBlank="1" showInputMessage="1" showErrorMessage="1" xr:uid="{00000000-0002-0000-1C00-000005000000}">
          <x14:formula1>
            <xm:f>'(参考)リスト'!$D$16:$D$18</xm:f>
          </x14:formula1>
          <xm:sqref>P11:Q30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S09</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666</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5" priority="3">
      <formula>$AQ11=2</formula>
    </cfRule>
  </conditionalFormatting>
  <conditionalFormatting sqref="Y11:AF30">
    <cfRule type="expression" dxfId="124" priority="2">
      <formula>$AQ11=3</formula>
    </cfRule>
  </conditionalFormatting>
  <conditionalFormatting sqref="AC11:AJ30">
    <cfRule type="expression" dxfId="123" priority="1">
      <formula>$AQ11=1</formula>
    </cfRule>
  </conditionalFormatting>
  <dataValidations count="2">
    <dataValidation type="list" allowBlank="1" showInputMessage="1" showErrorMessage="1" sqref="N11:O30 R11:T30" xr:uid="{00000000-0002-0000-1D00-000000000000}">
      <formula1>INDIRECT(L11)</formula1>
    </dataValidation>
    <dataValidation type="list" allowBlank="1" showInputMessage="1" showErrorMessage="1" sqref="Y11:AB30" xr:uid="{00000000-0002-0000-1D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D00-000002000000}">
          <x14:formula1>
            <xm:f>'(参考)リスト'!$D$16:$D$18</xm:f>
          </x14:formula1>
          <xm:sqref>P11:Q30</xm:sqref>
        </x14:dataValidation>
        <x14:dataValidation type="list" allowBlank="1" showInputMessage="1" showErrorMessage="1" xr:uid="{00000000-0002-0000-1D00-000003000000}">
          <x14:formula1>
            <xm:f>'(参考)リスト'!$G$16:$G$20</xm:f>
          </x14:formula1>
          <xm:sqref>U11:V30</xm:sqref>
        </x14:dataValidation>
        <x14:dataValidation type="list" allowBlank="1" showInputMessage="1" showErrorMessage="1" xr:uid="{00000000-0002-0000-1D00-000004000000}">
          <x14:formula1>
            <xm:f>'(参考)リスト'!$B$16:$B$20</xm:f>
          </x14:formula1>
          <xm:sqref>L11:M30</xm:sqref>
        </x14:dataValidation>
        <x14:dataValidation type="list" allowBlank="1" showInputMessage="1" showErrorMessage="1" xr:uid="{00000000-0002-0000-1D00-000005000000}">
          <x14:formula1>
            <xm:f>'(参考)リスト'!$F$16:$F$21</xm:f>
          </x14:formula1>
          <xm:sqref>W11:X30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S10</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667</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22" priority="3">
      <formula>$AQ11=2</formula>
    </cfRule>
  </conditionalFormatting>
  <conditionalFormatting sqref="Y11:AF30">
    <cfRule type="expression" dxfId="121" priority="2">
      <formula>$AQ11=3</formula>
    </cfRule>
  </conditionalFormatting>
  <conditionalFormatting sqref="AC11:AJ30">
    <cfRule type="expression" dxfId="120" priority="1">
      <formula>$AQ11=1</formula>
    </cfRule>
  </conditionalFormatting>
  <dataValidations count="2">
    <dataValidation type="list" allowBlank="1" showInputMessage="1" showErrorMessage="1" sqref="Y11:AB30" xr:uid="{00000000-0002-0000-1E00-000000000000}">
      <formula1>"　,○"</formula1>
    </dataValidation>
    <dataValidation type="list" allowBlank="1" showInputMessage="1" showErrorMessage="1" sqref="N11:O30 R11:T30" xr:uid="{00000000-0002-0000-1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E00-000002000000}">
          <x14:formula1>
            <xm:f>'(参考)リスト'!$F$16:$F$21</xm:f>
          </x14:formula1>
          <xm:sqref>W11:X30</xm:sqref>
        </x14:dataValidation>
        <x14:dataValidation type="list" allowBlank="1" showInputMessage="1" showErrorMessage="1" xr:uid="{00000000-0002-0000-1E00-000003000000}">
          <x14:formula1>
            <xm:f>'(参考)リスト'!$B$16:$B$20</xm:f>
          </x14:formula1>
          <xm:sqref>L11:M30</xm:sqref>
        </x14:dataValidation>
        <x14:dataValidation type="list" allowBlank="1" showInputMessage="1" showErrorMessage="1" xr:uid="{00000000-0002-0000-1E00-000004000000}">
          <x14:formula1>
            <xm:f>'(参考)リスト'!$G$16:$G$20</xm:f>
          </x14:formula1>
          <xm:sqref>U11:V30</xm:sqref>
        </x14:dataValidation>
        <x14:dataValidation type="list" allowBlank="1" showInputMessage="1" showErrorMessage="1" xr:uid="{00000000-0002-0000-1E00-000005000000}">
          <x14:formula1>
            <xm:f>'(参考)リスト'!$D$16:$D$18</xm:f>
          </x14:formula1>
          <xm:sqref>P11:Q30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S11</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668</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9" priority="3">
      <formula>$AQ11=2</formula>
    </cfRule>
  </conditionalFormatting>
  <conditionalFormatting sqref="Y11:AF30">
    <cfRule type="expression" dxfId="118" priority="2">
      <formula>$AQ11=3</formula>
    </cfRule>
  </conditionalFormatting>
  <conditionalFormatting sqref="AC11:AJ30">
    <cfRule type="expression" dxfId="117" priority="1">
      <formula>$AQ11=1</formula>
    </cfRule>
  </conditionalFormatting>
  <dataValidations count="2">
    <dataValidation type="list" allowBlank="1" showInputMessage="1" showErrorMessage="1" sqref="N11:O30 R11:T30" xr:uid="{00000000-0002-0000-1F00-000000000000}">
      <formula1>INDIRECT(L11)</formula1>
    </dataValidation>
    <dataValidation type="list" allowBlank="1" showInputMessage="1" showErrorMessage="1" sqref="Y11:AB30" xr:uid="{00000000-0002-0000-1F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F00-000002000000}">
          <x14:formula1>
            <xm:f>'(参考)リスト'!$D$16:$D$18</xm:f>
          </x14:formula1>
          <xm:sqref>P11:Q30</xm:sqref>
        </x14:dataValidation>
        <x14:dataValidation type="list" allowBlank="1" showInputMessage="1" showErrorMessage="1" xr:uid="{00000000-0002-0000-1F00-000003000000}">
          <x14:formula1>
            <xm:f>'(参考)リスト'!$G$16:$G$20</xm:f>
          </x14:formula1>
          <xm:sqref>U11:V30</xm:sqref>
        </x14:dataValidation>
        <x14:dataValidation type="list" allowBlank="1" showInputMessage="1" showErrorMessage="1" xr:uid="{00000000-0002-0000-1F00-000004000000}">
          <x14:formula1>
            <xm:f>'(参考)リスト'!$B$16:$B$20</xm:f>
          </x14:formula1>
          <xm:sqref>L11:M30</xm:sqref>
        </x14:dataValidation>
        <x14:dataValidation type="list" allowBlank="1" showInputMessage="1" showErrorMessage="1" xr:uid="{00000000-0002-0000-1F00-000005000000}">
          <x14:formula1>
            <xm:f>'(参考)リスト'!$F$16:$F$21</xm:f>
          </x14:formula1>
          <xm:sqref>W11:X30</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S12</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669</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6" priority="3">
      <formula>$AQ11=2</formula>
    </cfRule>
  </conditionalFormatting>
  <conditionalFormatting sqref="Y11:AF30">
    <cfRule type="expression" dxfId="115" priority="2">
      <formula>$AQ11=3</formula>
    </cfRule>
  </conditionalFormatting>
  <conditionalFormatting sqref="AC11:AJ30">
    <cfRule type="expression" dxfId="114" priority="1">
      <formula>$AQ11=1</formula>
    </cfRule>
  </conditionalFormatting>
  <dataValidations count="2">
    <dataValidation type="list" allowBlank="1" showInputMessage="1" showErrorMessage="1" sqref="Y11:AB30" xr:uid="{00000000-0002-0000-2000-000000000000}">
      <formula1>"　,○"</formula1>
    </dataValidation>
    <dataValidation type="list" allowBlank="1" showInputMessage="1" showErrorMessage="1" sqref="N11:O30 R11:T30" xr:uid="{00000000-0002-0000-2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000-000002000000}">
          <x14:formula1>
            <xm:f>'(参考)リスト'!$F$16:$F$21</xm:f>
          </x14:formula1>
          <xm:sqref>W11:X30</xm:sqref>
        </x14:dataValidation>
        <x14:dataValidation type="list" allowBlank="1" showInputMessage="1" showErrorMessage="1" xr:uid="{00000000-0002-0000-2000-000003000000}">
          <x14:formula1>
            <xm:f>'(参考)リスト'!$B$16:$B$20</xm:f>
          </x14:formula1>
          <xm:sqref>L11:M30</xm:sqref>
        </x14:dataValidation>
        <x14:dataValidation type="list" allowBlank="1" showInputMessage="1" showErrorMessage="1" xr:uid="{00000000-0002-0000-2000-000004000000}">
          <x14:formula1>
            <xm:f>'(参考)リスト'!$G$16:$G$20</xm:f>
          </x14:formula1>
          <xm:sqref>U11:V30</xm:sqref>
        </x14:dataValidation>
        <x14:dataValidation type="list" allowBlank="1" showInputMessage="1" showErrorMessage="1" xr:uid="{00000000-0002-0000-2000-000005000000}">
          <x14:formula1>
            <xm:f>'(参考)リスト'!$D$16:$D$18</xm:f>
          </x14:formula1>
          <xm:sqref>P11:Q30</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S13</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670</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3" priority="3">
      <formula>$AQ11=2</formula>
    </cfRule>
  </conditionalFormatting>
  <conditionalFormatting sqref="Y11:AF30">
    <cfRule type="expression" dxfId="112" priority="2">
      <formula>$AQ11=3</formula>
    </cfRule>
  </conditionalFormatting>
  <conditionalFormatting sqref="AC11:AJ30">
    <cfRule type="expression" dxfId="111" priority="1">
      <formula>$AQ11=1</formula>
    </cfRule>
  </conditionalFormatting>
  <dataValidations count="2">
    <dataValidation type="list" allowBlank="1" showInputMessage="1" showErrorMessage="1" sqref="N11:O30 R11:T30" xr:uid="{00000000-0002-0000-2100-000000000000}">
      <formula1>INDIRECT(L11)</formula1>
    </dataValidation>
    <dataValidation type="list" allowBlank="1" showInputMessage="1" showErrorMessage="1" sqref="Y11:AB30" xr:uid="{00000000-0002-0000-21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100-000002000000}">
          <x14:formula1>
            <xm:f>'(参考)リスト'!$D$16:$D$18</xm:f>
          </x14:formula1>
          <xm:sqref>P11:Q30</xm:sqref>
        </x14:dataValidation>
        <x14:dataValidation type="list" allowBlank="1" showInputMessage="1" showErrorMessage="1" xr:uid="{00000000-0002-0000-2100-000003000000}">
          <x14:formula1>
            <xm:f>'(参考)リスト'!$G$16:$G$20</xm:f>
          </x14:formula1>
          <xm:sqref>U11:V30</xm:sqref>
        </x14:dataValidation>
        <x14:dataValidation type="list" allowBlank="1" showInputMessage="1" showErrorMessage="1" xr:uid="{00000000-0002-0000-2100-000004000000}">
          <x14:formula1>
            <xm:f>'(参考)リスト'!$B$16:$B$20</xm:f>
          </x14:formula1>
          <xm:sqref>L11:M30</xm:sqref>
        </x14:dataValidation>
        <x14:dataValidation type="list" allowBlank="1" showInputMessage="1" showErrorMessage="1" xr:uid="{00000000-0002-0000-2100-000005000000}">
          <x14:formula1>
            <xm:f>'(参考)リスト'!$F$16:$F$21</xm:f>
          </x14:formula1>
          <xm:sqref>W11:X30</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S14</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671</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0" priority="3">
      <formula>$AQ11=2</formula>
    </cfRule>
  </conditionalFormatting>
  <conditionalFormatting sqref="Y11:AF30">
    <cfRule type="expression" dxfId="109" priority="2">
      <formula>$AQ11=3</formula>
    </cfRule>
  </conditionalFormatting>
  <conditionalFormatting sqref="AC11:AJ30">
    <cfRule type="expression" dxfId="108" priority="1">
      <formula>$AQ11=1</formula>
    </cfRule>
  </conditionalFormatting>
  <dataValidations count="2">
    <dataValidation type="list" allowBlank="1" showInputMessage="1" showErrorMessage="1" sqref="Y11:AB30" xr:uid="{00000000-0002-0000-2200-000000000000}">
      <formula1>"　,○"</formula1>
    </dataValidation>
    <dataValidation type="list" allowBlank="1" showInputMessage="1" showErrorMessage="1" sqref="N11:O30 R11:T30" xr:uid="{00000000-0002-0000-2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200-000002000000}">
          <x14:formula1>
            <xm:f>'(参考)リスト'!$F$16:$F$21</xm:f>
          </x14:formula1>
          <xm:sqref>W11:X30</xm:sqref>
        </x14:dataValidation>
        <x14:dataValidation type="list" allowBlank="1" showInputMessage="1" showErrorMessage="1" xr:uid="{00000000-0002-0000-2200-000003000000}">
          <x14:formula1>
            <xm:f>'(参考)リスト'!$B$16:$B$20</xm:f>
          </x14:formula1>
          <xm:sqref>L11:M30</xm:sqref>
        </x14:dataValidation>
        <x14:dataValidation type="list" allowBlank="1" showInputMessage="1" showErrorMessage="1" xr:uid="{00000000-0002-0000-2200-000004000000}">
          <x14:formula1>
            <xm:f>'(参考)リスト'!$G$16:$G$20</xm:f>
          </x14:formula1>
          <xm:sqref>U11:V30</xm:sqref>
        </x14:dataValidation>
        <x14:dataValidation type="list" allowBlank="1" showInputMessage="1" showErrorMessage="1" xr:uid="{00000000-0002-0000-2200-000005000000}">
          <x14:formula1>
            <xm:f>'(参考)リスト'!$D$16:$D$18</xm:f>
          </x14:formula1>
          <xm:sqref>P11:Q30</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S15</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672</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7" priority="3">
      <formula>$AQ11=2</formula>
    </cfRule>
  </conditionalFormatting>
  <conditionalFormatting sqref="Y11:AF30">
    <cfRule type="expression" dxfId="106" priority="2">
      <formula>$AQ11=3</formula>
    </cfRule>
  </conditionalFormatting>
  <conditionalFormatting sqref="AC11:AJ30">
    <cfRule type="expression" dxfId="105" priority="1">
      <formula>$AQ11=1</formula>
    </cfRule>
  </conditionalFormatting>
  <dataValidations count="2">
    <dataValidation type="list" allowBlank="1" showInputMessage="1" showErrorMessage="1" sqref="N11:O30 R11:T30" xr:uid="{00000000-0002-0000-2300-000000000000}">
      <formula1>INDIRECT(L11)</formula1>
    </dataValidation>
    <dataValidation type="list" allowBlank="1" showInputMessage="1" showErrorMessage="1" sqref="Y11:AB30" xr:uid="{00000000-0002-0000-23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300-000002000000}">
          <x14:formula1>
            <xm:f>'(参考)リスト'!$D$16:$D$18</xm:f>
          </x14:formula1>
          <xm:sqref>P11:Q30</xm:sqref>
        </x14:dataValidation>
        <x14:dataValidation type="list" allowBlank="1" showInputMessage="1" showErrorMessage="1" xr:uid="{00000000-0002-0000-2300-000003000000}">
          <x14:formula1>
            <xm:f>'(参考)リスト'!$G$16:$G$20</xm:f>
          </x14:formula1>
          <xm:sqref>U11:V30</xm:sqref>
        </x14:dataValidation>
        <x14:dataValidation type="list" allowBlank="1" showInputMessage="1" showErrorMessage="1" xr:uid="{00000000-0002-0000-2300-000004000000}">
          <x14:formula1>
            <xm:f>'(参考)リスト'!$B$16:$B$20</xm:f>
          </x14:formula1>
          <xm:sqref>L11:M30</xm:sqref>
        </x14:dataValidation>
        <x14:dataValidation type="list" allowBlank="1" showInputMessage="1" showErrorMessage="1" xr:uid="{00000000-0002-0000-2300-000005000000}">
          <x14:formula1>
            <xm:f>'(参考)リスト'!$F$16:$F$21</xm:f>
          </x14:formula1>
          <xm:sqref>W11:X30</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S16</v>
      </c>
      <c r="AW5" s="130">
        <f>R7</f>
        <v>10.5</v>
      </c>
      <c r="AX5" s="159">
        <f>+Y32</f>
        <v>0</v>
      </c>
      <c r="AY5" s="159">
        <f>+Z32</f>
        <v>0</v>
      </c>
      <c r="AZ5" s="159">
        <f>+AA32</f>
        <v>0</v>
      </c>
      <c r="BA5" s="159">
        <f t="shared" ref="BA5" si="0">+AB32</f>
        <v>0</v>
      </c>
      <c r="BB5" s="159">
        <f>+AC32</f>
        <v>0</v>
      </c>
      <c r="BC5" s="159">
        <f t="shared" ref="BC5:BI5" si="1">+AD32</f>
        <v>0</v>
      </c>
      <c r="BD5" s="159">
        <f t="shared" si="1"/>
        <v>0</v>
      </c>
      <c r="BE5" s="159">
        <f t="shared" si="1"/>
        <v>2</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2</v>
      </c>
      <c r="BP5" s="159">
        <f>+AG35</f>
        <v>0</v>
      </c>
      <c r="BQ5" s="159">
        <f>+AH35</f>
        <v>0</v>
      </c>
      <c r="BR5" s="159">
        <f>+AI35</f>
        <v>0</v>
      </c>
      <c r="BS5" s="219" t="str">
        <f>+Y36</f>
        <v>Ⅰ</v>
      </c>
      <c r="BT5" s="219" t="str">
        <f>+AC36</f>
        <v>Ⅱ</v>
      </c>
      <c r="BU5" s="219" t="str">
        <f>+AG36</f>
        <v>Ⅰ</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0.24249999999999999</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673</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489</v>
      </c>
      <c r="O11" s="811"/>
      <c r="P11" s="784" t="s">
        <v>335</v>
      </c>
      <c r="Q11" s="786"/>
      <c r="R11" s="277" t="s">
        <v>352</v>
      </c>
      <c r="S11" s="277"/>
      <c r="T11" s="277"/>
      <c r="U11" s="784" t="s">
        <v>775</v>
      </c>
      <c r="V11" s="786"/>
      <c r="W11" s="784" t="s">
        <v>777</v>
      </c>
      <c r="X11" s="785"/>
      <c r="Y11" s="155"/>
      <c r="Z11" s="155"/>
      <c r="AA11" s="155"/>
      <c r="AB11" s="155"/>
      <c r="AC11" s="180"/>
      <c r="AD11" s="180"/>
      <c r="AE11" s="180"/>
      <c r="AF11" s="256">
        <v>2.5000000000000001E-3</v>
      </c>
      <c r="AG11" s="180"/>
      <c r="AH11" s="180"/>
      <c r="AI11" s="180"/>
      <c r="AJ11" s="180"/>
      <c r="AK11" s="810"/>
      <c r="AL11" s="849"/>
      <c r="AM11" s="849"/>
      <c r="AN11" s="648"/>
      <c r="AO11" s="649"/>
      <c r="AP11" s="2"/>
      <c r="AQ11" s="179">
        <f>IF(P11="材質劣化",2,IF(P11="漏水",3,1))</f>
        <v>2</v>
      </c>
    </row>
    <row r="12" spans="2:86" ht="12" customHeight="1">
      <c r="B12" s="509"/>
      <c r="C12" s="824"/>
      <c r="D12" s="822"/>
      <c r="E12" s="822"/>
      <c r="F12" s="822"/>
      <c r="G12" s="822"/>
      <c r="H12" s="822"/>
      <c r="I12" s="822"/>
      <c r="J12" s="823"/>
      <c r="K12" s="154">
        <v>2</v>
      </c>
      <c r="L12" s="810" t="s">
        <v>536</v>
      </c>
      <c r="M12" s="811"/>
      <c r="N12" s="810" t="s">
        <v>487</v>
      </c>
      <c r="O12" s="811"/>
      <c r="P12" s="784" t="s">
        <v>335</v>
      </c>
      <c r="Q12" s="786"/>
      <c r="R12" s="277" t="s">
        <v>339</v>
      </c>
      <c r="S12" s="277"/>
      <c r="T12" s="277"/>
      <c r="U12" s="784" t="s">
        <v>775</v>
      </c>
      <c r="V12" s="786"/>
      <c r="W12" s="784" t="s">
        <v>777</v>
      </c>
      <c r="X12" s="785"/>
      <c r="Y12" s="155"/>
      <c r="Z12" s="155"/>
      <c r="AA12" s="155"/>
      <c r="AB12" s="155"/>
      <c r="AC12" s="180"/>
      <c r="AD12" s="180"/>
      <c r="AE12" s="180"/>
      <c r="AF12" s="180">
        <v>0.24</v>
      </c>
      <c r="AG12" s="180"/>
      <c r="AH12" s="180"/>
      <c r="AI12" s="180"/>
      <c r="AJ12" s="180"/>
      <c r="AK12" s="812"/>
      <c r="AL12" s="813"/>
      <c r="AM12" s="813"/>
      <c r="AN12" s="814"/>
      <c r="AO12" s="815"/>
      <c r="AP12" s="2"/>
      <c r="AQ12" s="179">
        <f t="shared" ref="AQ12:AQ30" si="5">IF(P12="材質劣化",2,IF(P12="漏水",3,1))</f>
        <v>2</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0.24249999999999999</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2</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Ⅱb</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2</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2</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Ⅱ</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4" priority="3">
      <formula>$AQ11=2</formula>
    </cfRule>
  </conditionalFormatting>
  <conditionalFormatting sqref="Y11:AF30">
    <cfRule type="expression" dxfId="103" priority="2">
      <formula>$AQ11=3</formula>
    </cfRule>
  </conditionalFormatting>
  <conditionalFormatting sqref="AC11:AJ30">
    <cfRule type="expression" dxfId="102" priority="1">
      <formula>$AQ11=1</formula>
    </cfRule>
  </conditionalFormatting>
  <dataValidations count="2">
    <dataValidation type="list" allowBlank="1" showInputMessage="1" showErrorMessage="1" sqref="Y11:AB30" xr:uid="{00000000-0002-0000-2400-000000000000}">
      <formula1>"　,○"</formula1>
    </dataValidation>
    <dataValidation type="list" allowBlank="1" showInputMessage="1" showErrorMessage="1" sqref="N11:O30 R11:T30" xr:uid="{00000000-0002-0000-2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400-000002000000}">
          <x14:formula1>
            <xm:f>'(参考)リスト'!$F$16:$F$21</xm:f>
          </x14:formula1>
          <xm:sqref>W11:X30</xm:sqref>
        </x14:dataValidation>
        <x14:dataValidation type="list" allowBlank="1" showInputMessage="1" showErrorMessage="1" xr:uid="{00000000-0002-0000-2400-000003000000}">
          <x14:formula1>
            <xm:f>'(参考)リスト'!$B$16:$B$20</xm:f>
          </x14:formula1>
          <xm:sqref>L11:M30</xm:sqref>
        </x14:dataValidation>
        <x14:dataValidation type="list" allowBlank="1" showInputMessage="1" showErrorMessage="1" xr:uid="{00000000-0002-0000-2400-000004000000}">
          <x14:formula1>
            <xm:f>'(参考)リスト'!$G$16:$G$20</xm:f>
          </x14:formula1>
          <xm:sqref>U11:V30</xm:sqref>
        </x14:dataValidation>
        <x14:dataValidation type="list" allowBlank="1" showInputMessage="1" showErrorMessage="1" xr:uid="{00000000-0002-0000-2400-000005000000}">
          <x14:formula1>
            <xm:f>'(参考)リスト'!$D$16:$D$18</xm:f>
          </x14:formula1>
          <xm:sqref>P11:Q30</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S17</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674</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01" priority="3">
      <formula>$AQ11=2</formula>
    </cfRule>
  </conditionalFormatting>
  <conditionalFormatting sqref="Y11:AF30">
    <cfRule type="expression" dxfId="100" priority="2">
      <formula>$AQ11=3</formula>
    </cfRule>
  </conditionalFormatting>
  <conditionalFormatting sqref="AC11:AJ30">
    <cfRule type="expression" dxfId="99" priority="1">
      <formula>$AQ11=1</formula>
    </cfRule>
  </conditionalFormatting>
  <dataValidations count="2">
    <dataValidation type="list" allowBlank="1" showInputMessage="1" showErrorMessage="1" sqref="N11:O30 R11:T30" xr:uid="{00000000-0002-0000-2500-000000000000}">
      <formula1>INDIRECT(L11)</formula1>
    </dataValidation>
    <dataValidation type="list" allowBlank="1" showInputMessage="1" showErrorMessage="1" sqref="Y11:AB30" xr:uid="{00000000-0002-0000-25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500-000002000000}">
          <x14:formula1>
            <xm:f>'(参考)リスト'!$D$16:$D$18</xm:f>
          </x14:formula1>
          <xm:sqref>P11:Q30</xm:sqref>
        </x14:dataValidation>
        <x14:dataValidation type="list" allowBlank="1" showInputMessage="1" showErrorMessage="1" xr:uid="{00000000-0002-0000-2500-000003000000}">
          <x14:formula1>
            <xm:f>'(参考)リスト'!$G$16:$G$20</xm:f>
          </x14:formula1>
          <xm:sqref>U11:V30</xm:sqref>
        </x14:dataValidation>
        <x14:dataValidation type="list" allowBlank="1" showInputMessage="1" showErrorMessage="1" xr:uid="{00000000-0002-0000-2500-000004000000}">
          <x14:formula1>
            <xm:f>'(参考)リスト'!$B$16:$B$20</xm:f>
          </x14:formula1>
          <xm:sqref>L11:M30</xm:sqref>
        </x14:dataValidation>
        <x14:dataValidation type="list" allowBlank="1" showInputMessage="1" showErrorMessage="1" xr:uid="{00000000-0002-0000-2500-000005000000}">
          <x14:formula1>
            <xm:f>'(参考)リスト'!$F$16:$F$21</xm:f>
          </x14:formula1>
          <xm:sqref>W11:X30</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S18</v>
      </c>
      <c r="AW5" s="130">
        <f>R7</f>
        <v>10.5</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219" t="str">
        <f>+Y36</f>
        <v>Ⅰ</v>
      </c>
      <c r="BT5" s="219" t="str">
        <f>+AC36</f>
        <v>Ⅱ</v>
      </c>
      <c r="BU5" s="219" t="str">
        <f>+AG36</f>
        <v>Ⅰ</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0.1</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675</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489</v>
      </c>
      <c r="O11" s="811"/>
      <c r="P11" s="784" t="s">
        <v>335</v>
      </c>
      <c r="Q11" s="786"/>
      <c r="R11" s="277" t="s">
        <v>776</v>
      </c>
      <c r="S11" s="277"/>
      <c r="T11" s="277"/>
      <c r="U11" s="784" t="s">
        <v>775</v>
      </c>
      <c r="V11" s="786"/>
      <c r="W11" s="784" t="s">
        <v>777</v>
      </c>
      <c r="X11" s="785"/>
      <c r="Y11" s="155"/>
      <c r="Z11" s="155"/>
      <c r="AA11" s="155"/>
      <c r="AB11" s="155"/>
      <c r="AC11" s="180"/>
      <c r="AD11" s="180"/>
      <c r="AE11" s="180"/>
      <c r="AF11" s="180">
        <v>0.1</v>
      </c>
      <c r="AG11" s="180"/>
      <c r="AH11" s="180"/>
      <c r="AI11" s="180"/>
      <c r="AJ11" s="180"/>
      <c r="AK11" s="810"/>
      <c r="AL11" s="849"/>
      <c r="AM11" s="849"/>
      <c r="AN11" s="648"/>
      <c r="AO11" s="649"/>
      <c r="AP11" s="2"/>
      <c r="AQ11" s="179">
        <f>IF(P11="材質劣化",2,IF(P11="漏水",3,1))</f>
        <v>2</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0.1</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1</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Ⅱb</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1</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1</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Ⅱ</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8" priority="3">
      <formula>$AQ11=2</formula>
    </cfRule>
  </conditionalFormatting>
  <conditionalFormatting sqref="Y11:AF30">
    <cfRule type="expression" dxfId="97" priority="2">
      <formula>$AQ11=3</formula>
    </cfRule>
  </conditionalFormatting>
  <conditionalFormatting sqref="AC11:AJ30">
    <cfRule type="expression" dxfId="96" priority="1">
      <formula>$AQ11=1</formula>
    </cfRule>
  </conditionalFormatting>
  <dataValidations count="2">
    <dataValidation type="list" allowBlank="1" showInputMessage="1" showErrorMessage="1" sqref="Y11:AB30" xr:uid="{00000000-0002-0000-2600-000000000000}">
      <formula1>"　,○"</formula1>
    </dataValidation>
    <dataValidation type="list" allowBlank="1" showInputMessage="1" showErrorMessage="1" sqref="N11:O30 R11:T30" xr:uid="{00000000-0002-0000-2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600-000002000000}">
          <x14:formula1>
            <xm:f>'(参考)リスト'!$F$16:$F$21</xm:f>
          </x14:formula1>
          <xm:sqref>W11:X30</xm:sqref>
        </x14:dataValidation>
        <x14:dataValidation type="list" allowBlank="1" showInputMessage="1" showErrorMessage="1" xr:uid="{00000000-0002-0000-2600-000003000000}">
          <x14:formula1>
            <xm:f>'(参考)リスト'!$B$16:$B$20</xm:f>
          </x14:formula1>
          <xm:sqref>L11:M30</xm:sqref>
        </x14:dataValidation>
        <x14:dataValidation type="list" allowBlank="1" showInputMessage="1" showErrorMessage="1" xr:uid="{00000000-0002-0000-2600-000004000000}">
          <x14:formula1>
            <xm:f>'(参考)リスト'!$G$16:$G$20</xm:f>
          </x14:formula1>
          <xm:sqref>U11:V30</xm:sqref>
        </x14:dataValidation>
        <x14:dataValidation type="list" allowBlank="1" showInputMessage="1" showErrorMessage="1" xr:uid="{00000000-0002-0000-2600-000005000000}">
          <x14:formula1>
            <xm:f>'(参考)リスト'!$D$16:$D$18</xm:f>
          </x14:formula1>
          <xm:sqref>P11:Q30</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S19</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676</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5" priority="3">
      <formula>$AQ11=2</formula>
    </cfRule>
  </conditionalFormatting>
  <conditionalFormatting sqref="Y11:AF30">
    <cfRule type="expression" dxfId="94" priority="2">
      <formula>$AQ11=3</formula>
    </cfRule>
  </conditionalFormatting>
  <conditionalFormatting sqref="AC11:AJ30">
    <cfRule type="expression" dxfId="93" priority="1">
      <formula>$AQ11=1</formula>
    </cfRule>
  </conditionalFormatting>
  <dataValidations count="2">
    <dataValidation type="list" allowBlank="1" showInputMessage="1" showErrorMessage="1" sqref="N11:O30 R11:T30" xr:uid="{00000000-0002-0000-2700-000000000000}">
      <formula1>INDIRECT(L11)</formula1>
    </dataValidation>
    <dataValidation type="list" allowBlank="1" showInputMessage="1" showErrorMessage="1" sqref="Y11:AB30" xr:uid="{00000000-0002-0000-27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700-000002000000}">
          <x14:formula1>
            <xm:f>'(参考)リスト'!$D$16:$D$18</xm:f>
          </x14:formula1>
          <xm:sqref>P11:Q30</xm:sqref>
        </x14:dataValidation>
        <x14:dataValidation type="list" allowBlank="1" showInputMessage="1" showErrorMessage="1" xr:uid="{00000000-0002-0000-2700-000003000000}">
          <x14:formula1>
            <xm:f>'(参考)リスト'!$G$16:$G$20</xm:f>
          </x14:formula1>
          <xm:sqref>U11:V30</xm:sqref>
        </x14:dataValidation>
        <x14:dataValidation type="list" allowBlank="1" showInputMessage="1" showErrorMessage="1" xr:uid="{00000000-0002-0000-2700-000004000000}">
          <x14:formula1>
            <xm:f>'(参考)リスト'!$B$16:$B$20</xm:f>
          </x14:formula1>
          <xm:sqref>L11:M30</xm:sqref>
        </x14:dataValidation>
        <x14:dataValidation type="list" allowBlank="1" showInputMessage="1" showErrorMessage="1" xr:uid="{00000000-0002-0000-2700-000005000000}">
          <x14:formula1>
            <xm:f>'(参考)リスト'!$F$16:$F$21</xm:f>
          </x14:formula1>
          <xm:sqref>W11:X30</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S20</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677</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92" priority="3">
      <formula>$AQ11=2</formula>
    </cfRule>
  </conditionalFormatting>
  <conditionalFormatting sqref="Y11:AF30">
    <cfRule type="expression" dxfId="91" priority="2">
      <formula>$AQ11=3</formula>
    </cfRule>
  </conditionalFormatting>
  <conditionalFormatting sqref="AC11:AJ30">
    <cfRule type="expression" dxfId="90" priority="1">
      <formula>$AQ11=1</formula>
    </cfRule>
  </conditionalFormatting>
  <dataValidations count="2">
    <dataValidation type="list" allowBlank="1" showInputMessage="1" showErrorMessage="1" sqref="Y11:AB30" xr:uid="{00000000-0002-0000-2800-000000000000}">
      <formula1>"　,○"</formula1>
    </dataValidation>
    <dataValidation type="list" allowBlank="1" showInputMessage="1" showErrorMessage="1" sqref="N11:O30 R11:T30" xr:uid="{00000000-0002-0000-2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800-000002000000}">
          <x14:formula1>
            <xm:f>'(参考)リスト'!$F$16:$F$21</xm:f>
          </x14:formula1>
          <xm:sqref>W11:X30</xm:sqref>
        </x14:dataValidation>
        <x14:dataValidation type="list" allowBlank="1" showInputMessage="1" showErrorMessage="1" xr:uid="{00000000-0002-0000-2800-000003000000}">
          <x14:formula1>
            <xm:f>'(参考)リスト'!$B$16:$B$20</xm:f>
          </x14:formula1>
          <xm:sqref>L11:M30</xm:sqref>
        </x14:dataValidation>
        <x14:dataValidation type="list" allowBlank="1" showInputMessage="1" showErrorMessage="1" xr:uid="{00000000-0002-0000-2800-000004000000}">
          <x14:formula1>
            <xm:f>'(参考)リスト'!$G$16:$G$20</xm:f>
          </x14:formula1>
          <xm:sqref>U11:V30</xm:sqref>
        </x14:dataValidation>
        <x14:dataValidation type="list" allowBlank="1" showInputMessage="1" showErrorMessage="1" xr:uid="{00000000-0002-0000-2800-000005000000}">
          <x14:formula1>
            <xm:f>'(参考)リスト'!$D$16:$D$18</xm:f>
          </x14:formula1>
          <xm:sqref>P11:Q30</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S21</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678</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9" priority="3">
      <formula>$AQ11=2</formula>
    </cfRule>
  </conditionalFormatting>
  <conditionalFormatting sqref="Y11:AF30">
    <cfRule type="expression" dxfId="88" priority="2">
      <formula>$AQ11=3</formula>
    </cfRule>
  </conditionalFormatting>
  <conditionalFormatting sqref="AC11:AJ30">
    <cfRule type="expression" dxfId="87" priority="1">
      <formula>$AQ11=1</formula>
    </cfRule>
  </conditionalFormatting>
  <dataValidations count="2">
    <dataValidation type="list" allowBlank="1" showInputMessage="1" showErrorMessage="1" sqref="N11:O30 R11:T30" xr:uid="{00000000-0002-0000-2900-000000000000}">
      <formula1>INDIRECT(L11)</formula1>
    </dataValidation>
    <dataValidation type="list" allowBlank="1" showInputMessage="1" showErrorMessage="1" sqref="Y11:AB30" xr:uid="{00000000-0002-0000-29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900-000002000000}">
          <x14:formula1>
            <xm:f>'(参考)リスト'!$D$16:$D$18</xm:f>
          </x14:formula1>
          <xm:sqref>P11:Q30</xm:sqref>
        </x14:dataValidation>
        <x14:dataValidation type="list" allowBlank="1" showInputMessage="1" showErrorMessage="1" xr:uid="{00000000-0002-0000-2900-000003000000}">
          <x14:formula1>
            <xm:f>'(参考)リスト'!$G$16:$G$20</xm:f>
          </x14:formula1>
          <xm:sqref>U11:V30</xm:sqref>
        </x14:dataValidation>
        <x14:dataValidation type="list" allowBlank="1" showInputMessage="1" showErrorMessage="1" xr:uid="{00000000-0002-0000-2900-000004000000}">
          <x14:formula1>
            <xm:f>'(参考)リスト'!$B$16:$B$20</xm:f>
          </x14:formula1>
          <xm:sqref>L11:M30</xm:sqref>
        </x14:dataValidation>
        <x14:dataValidation type="list" allowBlank="1" showInputMessage="1" showErrorMessage="1" xr:uid="{00000000-0002-0000-2900-000005000000}">
          <x14:formula1>
            <xm:f>'(参考)リスト'!$F$16:$F$21</xm:f>
          </x14:formula1>
          <xm:sqref>W11:X30</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S22</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679</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6" priority="3">
      <formula>$AQ11=2</formula>
    </cfRule>
  </conditionalFormatting>
  <conditionalFormatting sqref="Y11:AF30">
    <cfRule type="expression" dxfId="85" priority="2">
      <formula>$AQ11=3</formula>
    </cfRule>
  </conditionalFormatting>
  <conditionalFormatting sqref="AC11:AJ30">
    <cfRule type="expression" dxfId="84" priority="1">
      <formula>$AQ11=1</formula>
    </cfRule>
  </conditionalFormatting>
  <dataValidations count="2">
    <dataValidation type="list" allowBlank="1" showInputMessage="1" showErrorMessage="1" sqref="Y11:AB30" xr:uid="{00000000-0002-0000-2A00-000000000000}">
      <formula1>"　,○"</formula1>
    </dataValidation>
    <dataValidation type="list" allowBlank="1" showInputMessage="1" showErrorMessage="1" sqref="N11:O30 R11:T30" xr:uid="{00000000-0002-0000-2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A00-000002000000}">
          <x14:formula1>
            <xm:f>'(参考)リスト'!$F$16:$F$21</xm:f>
          </x14:formula1>
          <xm:sqref>W11:X30</xm:sqref>
        </x14:dataValidation>
        <x14:dataValidation type="list" allowBlank="1" showInputMessage="1" showErrorMessage="1" xr:uid="{00000000-0002-0000-2A00-000003000000}">
          <x14:formula1>
            <xm:f>'(参考)リスト'!$B$16:$B$20</xm:f>
          </x14:formula1>
          <xm:sqref>L11:M30</xm:sqref>
        </x14:dataValidation>
        <x14:dataValidation type="list" allowBlank="1" showInputMessage="1" showErrorMessage="1" xr:uid="{00000000-0002-0000-2A00-000004000000}">
          <x14:formula1>
            <xm:f>'(参考)リスト'!$G$16:$G$20</xm:f>
          </x14:formula1>
          <xm:sqref>U11:V30</xm:sqref>
        </x14:dataValidation>
        <x14:dataValidation type="list" allowBlank="1" showInputMessage="1" showErrorMessage="1" xr:uid="{00000000-0002-0000-2A00-000005000000}">
          <x14:formula1>
            <xm:f>'(参考)リスト'!$D$16:$D$18</xm:f>
          </x14:formula1>
          <xm:sqref>P11:Q30</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S23</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680</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2">
    <dataValidation type="list" allowBlank="1" showInputMessage="1" showErrorMessage="1" sqref="N11:O30 R11:T30" xr:uid="{00000000-0002-0000-2B00-000000000000}">
      <formula1>INDIRECT(L11)</formula1>
    </dataValidation>
    <dataValidation type="list" allowBlank="1" showInputMessage="1" showErrorMessage="1" sqref="Y11:AB30" xr:uid="{00000000-0002-0000-2B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B00-000002000000}">
          <x14:formula1>
            <xm:f>'(参考)リスト'!$D$16:$D$18</xm:f>
          </x14:formula1>
          <xm:sqref>P11:Q30</xm:sqref>
        </x14:dataValidation>
        <x14:dataValidation type="list" allowBlank="1" showInputMessage="1" showErrorMessage="1" xr:uid="{00000000-0002-0000-2B00-000003000000}">
          <x14:formula1>
            <xm:f>'(参考)リスト'!$G$16:$G$20</xm:f>
          </x14:formula1>
          <xm:sqref>U11:V30</xm:sqref>
        </x14:dataValidation>
        <x14:dataValidation type="list" allowBlank="1" showInputMessage="1" showErrorMessage="1" xr:uid="{00000000-0002-0000-2B00-000004000000}">
          <x14:formula1>
            <xm:f>'(参考)リスト'!$B$16:$B$20</xm:f>
          </x14:formula1>
          <xm:sqref>L11:M30</xm:sqref>
        </x14:dataValidation>
        <x14:dataValidation type="list" allowBlank="1" showInputMessage="1" showErrorMessage="1" xr:uid="{00000000-0002-0000-2B00-000005000000}">
          <x14:formula1>
            <xm:f>'(参考)リスト'!$F$16:$F$21</xm:f>
          </x14:formula1>
          <xm:sqref>W11:X30</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S24</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681</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2">
    <dataValidation type="list" allowBlank="1" showInputMessage="1" showErrorMessage="1" sqref="Y11:AB30" xr:uid="{00000000-0002-0000-2C00-000000000000}">
      <formula1>"　,○"</formula1>
    </dataValidation>
    <dataValidation type="list" allowBlank="1" showInputMessage="1" showErrorMessage="1" sqref="N11:O30 R11:T30" xr:uid="{00000000-0002-0000-2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C00-000002000000}">
          <x14:formula1>
            <xm:f>'(参考)リスト'!$F$16:$F$21</xm:f>
          </x14:formula1>
          <xm:sqref>W11:X30</xm:sqref>
        </x14:dataValidation>
        <x14:dataValidation type="list" allowBlank="1" showInputMessage="1" showErrorMessage="1" xr:uid="{00000000-0002-0000-2C00-000003000000}">
          <x14:formula1>
            <xm:f>'(参考)リスト'!$B$16:$B$20</xm:f>
          </x14:formula1>
          <xm:sqref>L11:M30</xm:sqref>
        </x14:dataValidation>
        <x14:dataValidation type="list" allowBlank="1" showInputMessage="1" showErrorMessage="1" xr:uid="{00000000-0002-0000-2C00-000004000000}">
          <x14:formula1>
            <xm:f>'(参考)リスト'!$G$16:$G$20</xm:f>
          </x14:formula1>
          <xm:sqref>U11:V30</xm:sqref>
        </x14:dataValidation>
        <x14:dataValidation type="list" allowBlank="1" showInputMessage="1" showErrorMessage="1" xr:uid="{00000000-0002-0000-2C00-000005000000}">
          <x14:formula1>
            <xm:f>'(参考)リスト'!$D$16:$D$18</xm:f>
          </x14:formula1>
          <xm:sqref>P11:Q30</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S25</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682</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2">
    <dataValidation type="list" allowBlank="1" showInputMessage="1" showErrorMessage="1" sqref="N11:O30 R11:T30" xr:uid="{00000000-0002-0000-2D00-000000000000}">
      <formula1>INDIRECT(L11)</formula1>
    </dataValidation>
    <dataValidation type="list" allowBlank="1" showInputMessage="1" showErrorMessage="1" sqref="Y11:AB30" xr:uid="{00000000-0002-0000-2D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D00-000002000000}">
          <x14:formula1>
            <xm:f>'(参考)リスト'!$D$16:$D$18</xm:f>
          </x14:formula1>
          <xm:sqref>P11:Q30</xm:sqref>
        </x14:dataValidation>
        <x14:dataValidation type="list" allowBlank="1" showInputMessage="1" showErrorMessage="1" xr:uid="{00000000-0002-0000-2D00-000003000000}">
          <x14:formula1>
            <xm:f>'(参考)リスト'!$G$16:$G$20</xm:f>
          </x14:formula1>
          <xm:sqref>U11:V30</xm:sqref>
        </x14:dataValidation>
        <x14:dataValidation type="list" allowBlank="1" showInputMessage="1" showErrorMessage="1" xr:uid="{00000000-0002-0000-2D00-000004000000}">
          <x14:formula1>
            <xm:f>'(参考)リスト'!$B$16:$B$20</xm:f>
          </x14:formula1>
          <xm:sqref>L11:M30</xm:sqref>
        </x14:dataValidation>
        <x14:dataValidation type="list" allowBlank="1" showInputMessage="1" showErrorMessage="1" xr:uid="{00000000-0002-0000-2D00-000005000000}">
          <x14:formula1>
            <xm:f>'(参考)リスト'!$F$16:$F$21</xm:f>
          </x14:formula1>
          <xm:sqref>W11:X30</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S26</v>
      </c>
      <c r="AW5" s="130">
        <f>R7</f>
        <v>10.5</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219" t="str">
        <f>+Y36</f>
        <v>Ⅰ</v>
      </c>
      <c r="BT5" s="219" t="str">
        <f>+AC36</f>
        <v>Ⅱ</v>
      </c>
      <c r="BU5" s="219" t="str">
        <f>+AG36</f>
        <v>Ⅰ</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0.06</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683</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488</v>
      </c>
      <c r="O11" s="811"/>
      <c r="P11" s="784" t="s">
        <v>335</v>
      </c>
      <c r="Q11" s="786"/>
      <c r="R11" s="277" t="s">
        <v>776</v>
      </c>
      <c r="S11" s="277"/>
      <c r="T11" s="277"/>
      <c r="U11" s="784" t="s">
        <v>775</v>
      </c>
      <c r="V11" s="786"/>
      <c r="W11" s="784" t="s">
        <v>777</v>
      </c>
      <c r="X11" s="785"/>
      <c r="Y11" s="155"/>
      <c r="Z11" s="155"/>
      <c r="AA11" s="155"/>
      <c r="AB11" s="155"/>
      <c r="AC11" s="180"/>
      <c r="AD11" s="180"/>
      <c r="AE11" s="180"/>
      <c r="AF11" s="180">
        <v>0.06</v>
      </c>
      <c r="AG11" s="180"/>
      <c r="AH11" s="180"/>
      <c r="AI11" s="180"/>
      <c r="AJ11" s="180"/>
      <c r="AK11" s="810"/>
      <c r="AL11" s="849"/>
      <c r="AM11" s="849"/>
      <c r="AN11" s="648"/>
      <c r="AO11" s="649"/>
      <c r="AP11" s="2"/>
      <c r="AQ11" s="179">
        <f>IF(P11="材質劣化",2,IF(P11="漏水",3,1))</f>
        <v>2</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0.06</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1</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Ⅱb</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1</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1</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Ⅱ</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2">
    <dataValidation type="list" allowBlank="1" showInputMessage="1" showErrorMessage="1" sqref="Y11:AB30" xr:uid="{00000000-0002-0000-2E00-000000000000}">
      <formula1>"　,○"</formula1>
    </dataValidation>
    <dataValidation type="list" allowBlank="1" showInputMessage="1" showErrorMessage="1" sqref="N11:O30 R11:T30" xr:uid="{00000000-0002-0000-2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E00-000002000000}">
          <x14:formula1>
            <xm:f>'(参考)リスト'!$F$16:$F$21</xm:f>
          </x14:formula1>
          <xm:sqref>W11:X30</xm:sqref>
        </x14:dataValidation>
        <x14:dataValidation type="list" allowBlank="1" showInputMessage="1" showErrorMessage="1" xr:uid="{00000000-0002-0000-2E00-000003000000}">
          <x14:formula1>
            <xm:f>'(参考)リスト'!$B$16:$B$20</xm:f>
          </x14:formula1>
          <xm:sqref>L11:M30</xm:sqref>
        </x14:dataValidation>
        <x14:dataValidation type="list" allowBlank="1" showInputMessage="1" showErrorMessage="1" xr:uid="{00000000-0002-0000-2E00-000004000000}">
          <x14:formula1>
            <xm:f>'(参考)リスト'!$G$16:$G$20</xm:f>
          </x14:formula1>
          <xm:sqref>U11:V30</xm:sqref>
        </x14:dataValidation>
        <x14:dataValidation type="list" allowBlank="1" showInputMessage="1" showErrorMessage="1" xr:uid="{00000000-0002-0000-2E00-000005000000}">
          <x14:formula1>
            <xm:f>'(参考)リスト'!$D$16:$D$18</xm:f>
          </x14:formula1>
          <xm:sqref>P11:Q30</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S27</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684</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2">
    <dataValidation type="list" allowBlank="1" showInputMessage="1" showErrorMessage="1" sqref="N11:O30 R11:T30" xr:uid="{00000000-0002-0000-2F00-000000000000}">
      <formula1>INDIRECT(L11)</formula1>
    </dataValidation>
    <dataValidation type="list" allowBlank="1" showInputMessage="1" showErrorMessage="1" sqref="Y11:AB30" xr:uid="{00000000-0002-0000-2F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F00-000002000000}">
          <x14:formula1>
            <xm:f>'(参考)リスト'!$D$16:$D$18</xm:f>
          </x14:formula1>
          <xm:sqref>P11:Q30</xm:sqref>
        </x14:dataValidation>
        <x14:dataValidation type="list" allowBlank="1" showInputMessage="1" showErrorMessage="1" xr:uid="{00000000-0002-0000-2F00-000003000000}">
          <x14:formula1>
            <xm:f>'(参考)リスト'!$G$16:$G$20</xm:f>
          </x14:formula1>
          <xm:sqref>U11:V30</xm:sqref>
        </x14:dataValidation>
        <x14:dataValidation type="list" allowBlank="1" showInputMessage="1" showErrorMessage="1" xr:uid="{00000000-0002-0000-2F00-000004000000}">
          <x14:formula1>
            <xm:f>'(参考)リスト'!$B$16:$B$20</xm:f>
          </x14:formula1>
          <xm:sqref>L11:M30</xm:sqref>
        </x14:dataValidation>
        <x14:dataValidation type="list" allowBlank="1" showInputMessage="1" showErrorMessage="1" xr:uid="{00000000-0002-0000-2F00-000005000000}">
          <x14:formula1>
            <xm:f>'(参考)リスト'!$F$16:$F$21</xm:f>
          </x14:formula1>
          <xm:sqref>W11:X30</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S28</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685</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2">
    <dataValidation type="list" allowBlank="1" showInputMessage="1" showErrorMessage="1" sqref="Y11:AB30" xr:uid="{00000000-0002-0000-3000-000000000000}">
      <formula1>"　,○"</formula1>
    </dataValidation>
    <dataValidation type="list" allowBlank="1" showInputMessage="1" showErrorMessage="1" sqref="N11:O30 R11:T30" xr:uid="{00000000-0002-0000-3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000-000002000000}">
          <x14:formula1>
            <xm:f>'(参考)リスト'!$F$16:$F$21</xm:f>
          </x14:formula1>
          <xm:sqref>W11:X30</xm:sqref>
        </x14:dataValidation>
        <x14:dataValidation type="list" allowBlank="1" showInputMessage="1" showErrorMessage="1" xr:uid="{00000000-0002-0000-3000-000003000000}">
          <x14:formula1>
            <xm:f>'(参考)リスト'!$B$16:$B$20</xm:f>
          </x14:formula1>
          <xm:sqref>L11:M30</xm:sqref>
        </x14:dataValidation>
        <x14:dataValidation type="list" allowBlank="1" showInputMessage="1" showErrorMessage="1" xr:uid="{00000000-0002-0000-3000-000004000000}">
          <x14:formula1>
            <xm:f>'(参考)リスト'!$G$16:$G$20</xm:f>
          </x14:formula1>
          <xm:sqref>U11:V30</xm:sqref>
        </x14:dataValidation>
        <x14:dataValidation type="list" allowBlank="1" showInputMessage="1" showErrorMessage="1" xr:uid="{00000000-0002-0000-3000-000005000000}">
          <x14:formula1>
            <xm:f>'(参考)リスト'!$D$16:$D$18</xm:f>
          </x14:formula1>
          <xm:sqref>P11:Q30</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S29</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686</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2">
    <dataValidation type="list" allowBlank="1" showInputMessage="1" showErrorMessage="1" sqref="N11:O30 R11:T30" xr:uid="{00000000-0002-0000-3100-000000000000}">
      <formula1>INDIRECT(L11)</formula1>
    </dataValidation>
    <dataValidation type="list" allowBlank="1" showInputMessage="1" showErrorMessage="1" sqref="Y11:AB30" xr:uid="{00000000-0002-0000-31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100-000002000000}">
          <x14:formula1>
            <xm:f>'(参考)リスト'!$D$16:$D$18</xm:f>
          </x14:formula1>
          <xm:sqref>P11:Q30</xm:sqref>
        </x14:dataValidation>
        <x14:dataValidation type="list" allowBlank="1" showInputMessage="1" showErrorMessage="1" xr:uid="{00000000-0002-0000-3100-000003000000}">
          <x14:formula1>
            <xm:f>'(参考)リスト'!$G$16:$G$20</xm:f>
          </x14:formula1>
          <xm:sqref>U11:V30</xm:sqref>
        </x14:dataValidation>
        <x14:dataValidation type="list" allowBlank="1" showInputMessage="1" showErrorMessage="1" xr:uid="{00000000-0002-0000-3100-000004000000}">
          <x14:formula1>
            <xm:f>'(参考)リスト'!$B$16:$B$20</xm:f>
          </x14:formula1>
          <xm:sqref>L11:M30</xm:sqref>
        </x14:dataValidation>
        <x14:dataValidation type="list" allowBlank="1" showInputMessage="1" showErrorMessage="1" xr:uid="{00000000-0002-0000-3100-000005000000}">
          <x14:formula1>
            <xm:f>'(参考)リスト'!$F$16:$F$21</xm:f>
          </x14:formula1>
          <xm:sqref>W11:X30</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S30</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687</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2">
    <dataValidation type="list" allowBlank="1" showInputMessage="1" showErrorMessage="1" sqref="Y11:AB30" xr:uid="{00000000-0002-0000-3200-000000000000}">
      <formula1>"　,○"</formula1>
    </dataValidation>
    <dataValidation type="list" allowBlank="1" showInputMessage="1" showErrorMessage="1" sqref="N11:O30 R11:T30" xr:uid="{00000000-0002-0000-3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200-000002000000}">
          <x14:formula1>
            <xm:f>'(参考)リスト'!$F$16:$F$21</xm:f>
          </x14:formula1>
          <xm:sqref>W11:X30</xm:sqref>
        </x14:dataValidation>
        <x14:dataValidation type="list" allowBlank="1" showInputMessage="1" showErrorMessage="1" xr:uid="{00000000-0002-0000-3200-000003000000}">
          <x14:formula1>
            <xm:f>'(参考)リスト'!$B$16:$B$20</xm:f>
          </x14:formula1>
          <xm:sqref>L11:M30</xm:sqref>
        </x14:dataValidation>
        <x14:dataValidation type="list" allowBlank="1" showInputMessage="1" showErrorMessage="1" xr:uid="{00000000-0002-0000-3200-000004000000}">
          <x14:formula1>
            <xm:f>'(参考)リスト'!$G$16:$G$20</xm:f>
          </x14:formula1>
          <xm:sqref>U11:V30</xm:sqref>
        </x14:dataValidation>
        <x14:dataValidation type="list" allowBlank="1" showInputMessage="1" showErrorMessage="1" xr:uid="{00000000-0002-0000-3200-000005000000}">
          <x14:formula1>
            <xm:f>'(参考)リスト'!$D$16:$D$18</xm:f>
          </x14:formula1>
          <xm:sqref>P11:Q30</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S31</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688</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2">
    <dataValidation type="list" allowBlank="1" showInputMessage="1" showErrorMessage="1" sqref="N11:O30 R11:T30" xr:uid="{00000000-0002-0000-3300-000000000000}">
      <formula1>INDIRECT(L11)</formula1>
    </dataValidation>
    <dataValidation type="list" allowBlank="1" showInputMessage="1" showErrorMessage="1" sqref="Y11:AB30" xr:uid="{00000000-0002-0000-33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300-000002000000}">
          <x14:formula1>
            <xm:f>'(参考)リスト'!$D$16:$D$18</xm:f>
          </x14:formula1>
          <xm:sqref>P11:Q30</xm:sqref>
        </x14:dataValidation>
        <x14:dataValidation type="list" allowBlank="1" showInputMessage="1" showErrorMessage="1" xr:uid="{00000000-0002-0000-3300-000003000000}">
          <x14:formula1>
            <xm:f>'(参考)リスト'!$G$16:$G$20</xm:f>
          </x14:formula1>
          <xm:sqref>U11:V30</xm:sqref>
        </x14:dataValidation>
        <x14:dataValidation type="list" allowBlank="1" showInputMessage="1" showErrorMessage="1" xr:uid="{00000000-0002-0000-3300-000004000000}">
          <x14:formula1>
            <xm:f>'(参考)リスト'!$B$16:$B$20</xm:f>
          </x14:formula1>
          <xm:sqref>L11:M30</xm:sqref>
        </x14:dataValidation>
        <x14:dataValidation type="list" allowBlank="1" showInputMessage="1" showErrorMessage="1" xr:uid="{00000000-0002-0000-3300-000005000000}">
          <x14:formula1>
            <xm:f>'(参考)リスト'!$F$16:$F$21</xm:f>
          </x14:formula1>
          <xm:sqref>W11:X30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S32</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689</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2">
    <dataValidation type="list" allowBlank="1" showInputMessage="1" showErrorMessage="1" sqref="Y11:AB30" xr:uid="{00000000-0002-0000-3400-000000000000}">
      <formula1>"　,○"</formula1>
    </dataValidation>
    <dataValidation type="list" allowBlank="1" showInputMessage="1" showErrorMessage="1" sqref="N11:O30 R11:T30" xr:uid="{00000000-0002-0000-3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400-000002000000}">
          <x14:formula1>
            <xm:f>'(参考)リスト'!$F$16:$F$21</xm:f>
          </x14:formula1>
          <xm:sqref>W11:X30</xm:sqref>
        </x14:dataValidation>
        <x14:dataValidation type="list" allowBlank="1" showInputMessage="1" showErrorMessage="1" xr:uid="{00000000-0002-0000-3400-000003000000}">
          <x14:formula1>
            <xm:f>'(参考)リスト'!$B$16:$B$20</xm:f>
          </x14:formula1>
          <xm:sqref>L11:M30</xm:sqref>
        </x14:dataValidation>
        <x14:dataValidation type="list" allowBlank="1" showInputMessage="1" showErrorMessage="1" xr:uid="{00000000-0002-0000-3400-000004000000}">
          <x14:formula1>
            <xm:f>'(参考)リスト'!$G$16:$G$20</xm:f>
          </x14:formula1>
          <xm:sqref>U11:V30</xm:sqref>
        </x14:dataValidation>
        <x14:dataValidation type="list" allowBlank="1" showInputMessage="1" showErrorMessage="1" xr:uid="{00000000-0002-0000-3400-000005000000}">
          <x14:formula1>
            <xm:f>'(参考)リスト'!$D$16:$D$18</xm:f>
          </x14:formula1>
          <xm:sqref>P11:Q30</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S33</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690</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2">
    <dataValidation type="list" allowBlank="1" showInputMessage="1" showErrorMessage="1" sqref="N11:O30 R11:T30" xr:uid="{00000000-0002-0000-3500-000000000000}">
      <formula1>INDIRECT(L11)</formula1>
    </dataValidation>
    <dataValidation type="list" allowBlank="1" showInputMessage="1" showErrorMessage="1" sqref="Y11:AB30" xr:uid="{00000000-0002-0000-35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500-000002000000}">
          <x14:formula1>
            <xm:f>'(参考)リスト'!$D$16:$D$18</xm:f>
          </x14:formula1>
          <xm:sqref>P11:Q30</xm:sqref>
        </x14:dataValidation>
        <x14:dataValidation type="list" allowBlank="1" showInputMessage="1" showErrorMessage="1" xr:uid="{00000000-0002-0000-3500-000003000000}">
          <x14:formula1>
            <xm:f>'(参考)リスト'!$G$16:$G$20</xm:f>
          </x14:formula1>
          <xm:sqref>U11:V30</xm:sqref>
        </x14:dataValidation>
        <x14:dataValidation type="list" allowBlank="1" showInputMessage="1" showErrorMessage="1" xr:uid="{00000000-0002-0000-3500-000004000000}">
          <x14:formula1>
            <xm:f>'(参考)リスト'!$B$16:$B$20</xm:f>
          </x14:formula1>
          <xm:sqref>L11:M30</xm:sqref>
        </x14:dataValidation>
        <x14:dataValidation type="list" allowBlank="1" showInputMessage="1" showErrorMessage="1" xr:uid="{00000000-0002-0000-3500-000005000000}">
          <x14:formula1>
            <xm:f>'(参考)リスト'!$F$16:$F$21</xm:f>
          </x14:formula1>
          <xm:sqref>W11:X30</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1:CH52"/>
  <sheetViews>
    <sheetView showGridLines="0" showZeros="0" view="pageBreakPreview" zoomScaleNormal="100" zoomScaleSheetLayoutView="100" workbookViewId="0">
      <selection activeCell="P22" sqref="P22:Q22"/>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S34</v>
      </c>
      <c r="AW5" s="130">
        <f>R7</f>
        <v>10.5</v>
      </c>
      <c r="AX5" s="159">
        <f>+Y32</f>
        <v>0</v>
      </c>
      <c r="AY5" s="159">
        <f>+Z32</f>
        <v>0</v>
      </c>
      <c r="AZ5" s="159">
        <f>+AA32</f>
        <v>0</v>
      </c>
      <c r="BA5" s="159">
        <f t="shared" ref="BA5" si="0">+AB32</f>
        <v>0</v>
      </c>
      <c r="BB5" s="159">
        <f>+AC32</f>
        <v>0</v>
      </c>
      <c r="BC5" s="159">
        <f t="shared" ref="BC5:BI5" si="1">+AD32</f>
        <v>0</v>
      </c>
      <c r="BD5" s="159">
        <f t="shared" si="1"/>
        <v>0</v>
      </c>
      <c r="BE5" s="159">
        <f t="shared" si="1"/>
        <v>2</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2</v>
      </c>
      <c r="BP5" s="159">
        <f>+AG35</f>
        <v>0</v>
      </c>
      <c r="BQ5" s="159">
        <f>+AH35</f>
        <v>0</v>
      </c>
      <c r="BR5" s="159">
        <f>+AI35</f>
        <v>0</v>
      </c>
      <c r="BS5" s="219" t="str">
        <f>+Y36</f>
        <v>Ⅰ</v>
      </c>
      <c r="BT5" s="219" t="str">
        <f>+AC36</f>
        <v>Ⅱ</v>
      </c>
      <c r="BU5" s="219" t="str">
        <f>+AG36</f>
        <v>Ⅰ</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0.02</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691</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491</v>
      </c>
      <c r="O11" s="811"/>
      <c r="P11" s="784" t="s">
        <v>773</v>
      </c>
      <c r="Q11" s="786"/>
      <c r="R11" s="277" t="s">
        <v>341</v>
      </c>
      <c r="S11" s="277"/>
      <c r="T11" s="277"/>
      <c r="U11" s="784" t="s">
        <v>556</v>
      </c>
      <c r="V11" s="786"/>
      <c r="W11" s="784" t="s">
        <v>777</v>
      </c>
      <c r="X11" s="785"/>
      <c r="Y11" s="155"/>
      <c r="Z11" s="155"/>
      <c r="AA11" s="155"/>
      <c r="AB11" s="155"/>
      <c r="AC11" s="180"/>
      <c r="AD11" s="180"/>
      <c r="AE11" s="180"/>
      <c r="AF11" s="180">
        <v>0.01</v>
      </c>
      <c r="AG11" s="180"/>
      <c r="AH11" s="180"/>
      <c r="AI11" s="180"/>
      <c r="AJ11" s="180"/>
      <c r="AK11" s="810"/>
      <c r="AL11" s="849"/>
      <c r="AM11" s="849"/>
      <c r="AN11" s="648"/>
      <c r="AO11" s="649"/>
      <c r="AP11" s="2"/>
      <c r="AQ11" s="179">
        <f>IF(P11="材質劣化",2,IF(P11="漏水",3,1))</f>
        <v>2</v>
      </c>
    </row>
    <row r="12" spans="2:86" ht="12" customHeight="1">
      <c r="B12" s="509"/>
      <c r="C12" s="824"/>
      <c r="D12" s="822"/>
      <c r="E12" s="822"/>
      <c r="F12" s="822"/>
      <c r="G12" s="822"/>
      <c r="H12" s="822"/>
      <c r="I12" s="822"/>
      <c r="J12" s="823"/>
      <c r="K12" s="154">
        <v>2</v>
      </c>
      <c r="L12" s="810" t="s">
        <v>536</v>
      </c>
      <c r="M12" s="811"/>
      <c r="N12" s="810" t="s">
        <v>491</v>
      </c>
      <c r="O12" s="811"/>
      <c r="P12" s="784" t="s">
        <v>773</v>
      </c>
      <c r="Q12" s="786"/>
      <c r="R12" s="277" t="s">
        <v>341</v>
      </c>
      <c r="S12" s="277"/>
      <c r="T12" s="277"/>
      <c r="U12" s="784" t="s">
        <v>556</v>
      </c>
      <c r="V12" s="786"/>
      <c r="W12" s="784" t="s">
        <v>777</v>
      </c>
      <c r="X12" s="785"/>
      <c r="Y12" s="155"/>
      <c r="Z12" s="155"/>
      <c r="AA12" s="155"/>
      <c r="AB12" s="155"/>
      <c r="AC12" s="180"/>
      <c r="AD12" s="180"/>
      <c r="AE12" s="180"/>
      <c r="AF12" s="180">
        <v>0.01</v>
      </c>
      <c r="AG12" s="180"/>
      <c r="AH12" s="180"/>
      <c r="AI12" s="180"/>
      <c r="AJ12" s="180"/>
      <c r="AK12" s="812"/>
      <c r="AL12" s="813"/>
      <c r="AM12" s="813"/>
      <c r="AN12" s="814"/>
      <c r="AO12" s="815"/>
      <c r="AP12" s="2"/>
      <c r="AQ12" s="179">
        <f t="shared" ref="AQ12:AQ30" si="5">IF(P12="材質劣化",2,IF(P12="漏水",3,1))</f>
        <v>2</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0.02</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2</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Ⅱb</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2</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2</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Ⅱ</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2">
    <dataValidation type="list" allowBlank="1" showInputMessage="1" showErrorMessage="1" sqref="Y11:AB30" xr:uid="{00000000-0002-0000-3600-000000000000}">
      <formula1>"　,○"</formula1>
    </dataValidation>
    <dataValidation type="list" allowBlank="1" showInputMessage="1" showErrorMessage="1" sqref="R11:T30 N11:O30" xr:uid="{00000000-0002-0000-3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600-000002000000}">
          <x14:formula1>
            <xm:f>'(参考)リスト'!$F$16:$F$21</xm:f>
          </x14:formula1>
          <xm:sqref>W11:X30</xm:sqref>
        </x14:dataValidation>
        <x14:dataValidation type="list" allowBlank="1" showInputMessage="1" showErrorMessage="1" xr:uid="{00000000-0002-0000-3600-000003000000}">
          <x14:formula1>
            <xm:f>'(参考)リスト'!$B$16:$B$20</xm:f>
          </x14:formula1>
          <xm:sqref>L11:M30</xm:sqref>
        </x14:dataValidation>
        <x14:dataValidation type="list" allowBlank="1" showInputMessage="1" showErrorMessage="1" xr:uid="{00000000-0002-0000-3600-000004000000}">
          <x14:formula1>
            <xm:f>'(参考)リスト'!$G$16:$G$20</xm:f>
          </x14:formula1>
          <xm:sqref>U11:V30</xm:sqref>
        </x14:dataValidation>
        <x14:dataValidation type="list" allowBlank="1" showInputMessage="1" showErrorMessage="1" xr:uid="{00000000-0002-0000-3600-000005000000}">
          <x14:formula1>
            <xm:f>'(参考)リスト'!$D$16:$D$18</xm:f>
          </x14:formula1>
          <xm:sqref>P11:Q30</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S35</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692</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2">
    <dataValidation type="list" allowBlank="1" showInputMessage="1" showErrorMessage="1" sqref="N11:O30 R11:T30" xr:uid="{00000000-0002-0000-3700-000000000000}">
      <formula1>INDIRECT(L11)</formula1>
    </dataValidation>
    <dataValidation type="list" allowBlank="1" showInputMessage="1" showErrorMessage="1" sqref="Y11:AB30" xr:uid="{00000000-0002-0000-37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700-000002000000}">
          <x14:formula1>
            <xm:f>'(参考)リスト'!$D$16:$D$18</xm:f>
          </x14:formula1>
          <xm:sqref>P11:Q30</xm:sqref>
        </x14:dataValidation>
        <x14:dataValidation type="list" allowBlank="1" showInputMessage="1" showErrorMessage="1" xr:uid="{00000000-0002-0000-3700-000003000000}">
          <x14:formula1>
            <xm:f>'(参考)リスト'!$G$16:$G$20</xm:f>
          </x14:formula1>
          <xm:sqref>U11:V30</xm:sqref>
        </x14:dataValidation>
        <x14:dataValidation type="list" allowBlank="1" showInputMessage="1" showErrorMessage="1" xr:uid="{00000000-0002-0000-3700-000004000000}">
          <x14:formula1>
            <xm:f>'(参考)リスト'!$B$16:$B$20</xm:f>
          </x14:formula1>
          <xm:sqref>L11:M30</xm:sqref>
        </x14:dataValidation>
        <x14:dataValidation type="list" allowBlank="1" showInputMessage="1" showErrorMessage="1" xr:uid="{00000000-0002-0000-3700-000005000000}">
          <x14:formula1>
            <xm:f>'(参考)リスト'!$F$16:$F$21</xm:f>
          </x14:formula1>
          <xm:sqref>W11:X30</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S36</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693</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2">
    <dataValidation type="list" allowBlank="1" showInputMessage="1" showErrorMessage="1" sqref="Y11:AB30" xr:uid="{00000000-0002-0000-3800-000000000000}">
      <formula1>"　,○"</formula1>
    </dataValidation>
    <dataValidation type="list" allowBlank="1" showInputMessage="1" showErrorMessage="1" sqref="N11:O30 R11:T30" xr:uid="{00000000-0002-0000-3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800-000002000000}">
          <x14:formula1>
            <xm:f>'(参考)リスト'!$F$16:$F$21</xm:f>
          </x14:formula1>
          <xm:sqref>W11:X30</xm:sqref>
        </x14:dataValidation>
        <x14:dataValidation type="list" allowBlank="1" showInputMessage="1" showErrorMessage="1" xr:uid="{00000000-0002-0000-3800-000003000000}">
          <x14:formula1>
            <xm:f>'(参考)リスト'!$B$16:$B$20</xm:f>
          </x14:formula1>
          <xm:sqref>L11:M30</xm:sqref>
        </x14:dataValidation>
        <x14:dataValidation type="list" allowBlank="1" showInputMessage="1" showErrorMessage="1" xr:uid="{00000000-0002-0000-3800-000004000000}">
          <x14:formula1>
            <xm:f>'(参考)リスト'!$G$16:$G$20</xm:f>
          </x14:formula1>
          <xm:sqref>U11:V30</xm:sqref>
        </x14:dataValidation>
        <x14:dataValidation type="list" allowBlank="1" showInputMessage="1" showErrorMessage="1" xr:uid="{00000000-0002-0000-3800-000005000000}">
          <x14:formula1>
            <xm:f>'(参考)リスト'!$D$16:$D$18</xm:f>
          </x14:formula1>
          <xm:sqref>P11:Q30</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S37</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694</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2">
    <dataValidation type="list" allowBlank="1" showInputMessage="1" showErrorMessage="1" sqref="N11:O30 R11:T30" xr:uid="{00000000-0002-0000-3900-000000000000}">
      <formula1>INDIRECT(L11)</formula1>
    </dataValidation>
    <dataValidation type="list" allowBlank="1" showInputMessage="1" showErrorMessage="1" sqref="Y11:AB30" xr:uid="{00000000-0002-0000-39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900-000002000000}">
          <x14:formula1>
            <xm:f>'(参考)リスト'!$D$16:$D$18</xm:f>
          </x14:formula1>
          <xm:sqref>P11:Q30</xm:sqref>
        </x14:dataValidation>
        <x14:dataValidation type="list" allowBlank="1" showInputMessage="1" showErrorMessage="1" xr:uid="{00000000-0002-0000-3900-000003000000}">
          <x14:formula1>
            <xm:f>'(参考)リスト'!$G$16:$G$20</xm:f>
          </x14:formula1>
          <xm:sqref>U11:V30</xm:sqref>
        </x14:dataValidation>
        <x14:dataValidation type="list" allowBlank="1" showInputMessage="1" showErrorMessage="1" xr:uid="{00000000-0002-0000-3900-000004000000}">
          <x14:formula1>
            <xm:f>'(参考)リスト'!$B$16:$B$20</xm:f>
          </x14:formula1>
          <xm:sqref>L11:M30</xm:sqref>
        </x14:dataValidation>
        <x14:dataValidation type="list" allowBlank="1" showInputMessage="1" showErrorMessage="1" xr:uid="{00000000-0002-0000-3900-000005000000}">
          <x14:formula1>
            <xm:f>'(参考)リスト'!$F$16:$F$21</xm:f>
          </x14:formula1>
          <xm:sqref>W11:X30</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S38</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695</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2">
    <dataValidation type="list" allowBlank="1" showInputMessage="1" showErrorMessage="1" sqref="Y11:AB30" xr:uid="{00000000-0002-0000-3A00-000000000000}">
      <formula1>"　,○"</formula1>
    </dataValidation>
    <dataValidation type="list" allowBlank="1" showInputMessage="1" showErrorMessage="1" sqref="N11:O30 R11:T30" xr:uid="{00000000-0002-0000-3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A00-000002000000}">
          <x14:formula1>
            <xm:f>'(参考)リスト'!$F$16:$F$21</xm:f>
          </x14:formula1>
          <xm:sqref>W11:X30</xm:sqref>
        </x14:dataValidation>
        <x14:dataValidation type="list" allowBlank="1" showInputMessage="1" showErrorMessage="1" xr:uid="{00000000-0002-0000-3A00-000003000000}">
          <x14:formula1>
            <xm:f>'(参考)リスト'!$B$16:$B$20</xm:f>
          </x14:formula1>
          <xm:sqref>L11:M30</xm:sqref>
        </x14:dataValidation>
        <x14:dataValidation type="list" allowBlank="1" showInputMessage="1" showErrorMessage="1" xr:uid="{00000000-0002-0000-3A00-000004000000}">
          <x14:formula1>
            <xm:f>'(参考)リスト'!$G$16:$G$20</xm:f>
          </x14:formula1>
          <xm:sqref>U11:V30</xm:sqref>
        </x14:dataValidation>
        <x14:dataValidation type="list" allowBlank="1" showInputMessage="1" showErrorMessage="1" xr:uid="{00000000-0002-0000-3A00-000005000000}">
          <x14:formula1>
            <xm:f>'(参考)リスト'!$D$16:$D$18</xm:f>
          </x14:formula1>
          <xm:sqref>P11:Q30</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S39</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696</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2">
    <dataValidation type="list" allowBlank="1" showInputMessage="1" showErrorMessage="1" sqref="N11:O30 R11:T30" xr:uid="{00000000-0002-0000-3B00-000000000000}">
      <formula1>INDIRECT(L11)</formula1>
    </dataValidation>
    <dataValidation type="list" allowBlank="1" showInputMessage="1" showErrorMessage="1" sqref="Y11:AB30" xr:uid="{00000000-0002-0000-3B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B00-000002000000}">
          <x14:formula1>
            <xm:f>'(参考)リスト'!$D$16:$D$18</xm:f>
          </x14:formula1>
          <xm:sqref>P11:Q30</xm:sqref>
        </x14:dataValidation>
        <x14:dataValidation type="list" allowBlank="1" showInputMessage="1" showErrorMessage="1" xr:uid="{00000000-0002-0000-3B00-000003000000}">
          <x14:formula1>
            <xm:f>'(参考)リスト'!$G$16:$G$20</xm:f>
          </x14:formula1>
          <xm:sqref>U11:V30</xm:sqref>
        </x14:dataValidation>
        <x14:dataValidation type="list" allowBlank="1" showInputMessage="1" showErrorMessage="1" xr:uid="{00000000-0002-0000-3B00-000004000000}">
          <x14:formula1>
            <xm:f>'(参考)リスト'!$B$16:$B$20</xm:f>
          </x14:formula1>
          <xm:sqref>L11:M30</xm:sqref>
        </x14:dataValidation>
        <x14:dataValidation type="list" allowBlank="1" showInputMessage="1" showErrorMessage="1" xr:uid="{00000000-0002-0000-3B00-000005000000}">
          <x14:formula1>
            <xm:f>'(参考)リスト'!$F$16:$F$21</xm:f>
          </x14:formula1>
          <xm:sqref>W11:X30</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S40</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697</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Y11:AB30" xr:uid="{00000000-0002-0000-3C00-000000000000}">
      <formula1>"　,○"</formula1>
    </dataValidation>
    <dataValidation type="list" allowBlank="1" showInputMessage="1" showErrorMessage="1" sqref="N11:O30 R11:T30" xr:uid="{00000000-0002-0000-3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C00-000002000000}">
          <x14:formula1>
            <xm:f>'(参考)リスト'!$F$16:$F$21</xm:f>
          </x14:formula1>
          <xm:sqref>W11:X30</xm:sqref>
        </x14:dataValidation>
        <x14:dataValidation type="list" allowBlank="1" showInputMessage="1" showErrorMessage="1" xr:uid="{00000000-0002-0000-3C00-000003000000}">
          <x14:formula1>
            <xm:f>'(参考)リスト'!$B$16:$B$20</xm:f>
          </x14:formula1>
          <xm:sqref>L11:M30</xm:sqref>
        </x14:dataValidation>
        <x14:dataValidation type="list" allowBlank="1" showInputMessage="1" showErrorMessage="1" xr:uid="{00000000-0002-0000-3C00-000004000000}">
          <x14:formula1>
            <xm:f>'(参考)リスト'!$G$16:$G$20</xm:f>
          </x14:formula1>
          <xm:sqref>U11:V30</xm:sqref>
        </x14:dataValidation>
        <x14:dataValidation type="list" allowBlank="1" showInputMessage="1" showErrorMessage="1" xr:uid="{00000000-0002-0000-3C00-000005000000}">
          <x14:formula1>
            <xm:f>'(参考)リスト'!$D$16:$D$18</xm:f>
          </x14:formula1>
          <xm:sqref>P11:Q30</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S41</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698</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N11:O30 R11:T30" xr:uid="{00000000-0002-0000-3D00-000000000000}">
      <formula1>INDIRECT(L11)</formula1>
    </dataValidation>
    <dataValidation type="list" allowBlank="1" showInputMessage="1" showErrorMessage="1" sqref="Y11:AB30" xr:uid="{00000000-0002-0000-3D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D00-000002000000}">
          <x14:formula1>
            <xm:f>'(参考)リスト'!$D$16:$D$18</xm:f>
          </x14:formula1>
          <xm:sqref>P11:Q30</xm:sqref>
        </x14:dataValidation>
        <x14:dataValidation type="list" allowBlank="1" showInputMessage="1" showErrorMessage="1" xr:uid="{00000000-0002-0000-3D00-000003000000}">
          <x14:formula1>
            <xm:f>'(参考)リスト'!$G$16:$G$20</xm:f>
          </x14:formula1>
          <xm:sqref>U11:V30</xm:sqref>
        </x14:dataValidation>
        <x14:dataValidation type="list" allowBlank="1" showInputMessage="1" showErrorMessage="1" xr:uid="{00000000-0002-0000-3D00-000004000000}">
          <x14:formula1>
            <xm:f>'(参考)リスト'!$B$16:$B$20</xm:f>
          </x14:formula1>
          <xm:sqref>L11:M30</xm:sqref>
        </x14:dataValidation>
        <x14:dataValidation type="list" allowBlank="1" showInputMessage="1" showErrorMessage="1" xr:uid="{00000000-0002-0000-3D00-000005000000}">
          <x14:formula1>
            <xm:f>'(参考)リスト'!$F$16:$F$21</xm:f>
          </x14:formula1>
          <xm:sqref>W11:X30</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S42</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1</v>
      </c>
      <c r="BJ5" s="159" t="str">
        <f>+Y35</f>
        <v/>
      </c>
      <c r="BK5" s="159" t="str">
        <f t="shared" ref="BK5" si="2">+Z35</f>
        <v/>
      </c>
      <c r="BL5" s="159" t="str">
        <f>+AA35</f>
        <v/>
      </c>
      <c r="BM5" s="159">
        <f>+AC35</f>
        <v>0</v>
      </c>
      <c r="BN5" s="159">
        <f t="shared" ref="BN5:BO5" si="3">+AD35</f>
        <v>0</v>
      </c>
      <c r="BO5" s="159">
        <f t="shared" si="3"/>
        <v>0</v>
      </c>
      <c r="BP5" s="159">
        <f>+AG35</f>
        <v>0</v>
      </c>
      <c r="BQ5" s="159">
        <f>+AH35</f>
        <v>0</v>
      </c>
      <c r="BR5" s="159">
        <f>+AI35</f>
        <v>1</v>
      </c>
      <c r="BS5" s="219" t="str">
        <f>+Y36</f>
        <v>Ⅰ</v>
      </c>
      <c r="BT5" s="219" t="str">
        <f>+AC36</f>
        <v>Ⅰ</v>
      </c>
      <c r="BU5" s="219" t="str">
        <f>+AG36</f>
        <v>Ⅱ</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14</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699</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487</v>
      </c>
      <c r="O11" s="811"/>
      <c r="P11" s="784" t="s">
        <v>336</v>
      </c>
      <c r="Q11" s="786"/>
      <c r="R11" s="277" t="s">
        <v>341</v>
      </c>
      <c r="S11" s="277"/>
      <c r="T11" s="277"/>
      <c r="U11" s="784" t="s">
        <v>775</v>
      </c>
      <c r="V11" s="786"/>
      <c r="W11" s="784" t="s">
        <v>777</v>
      </c>
      <c r="X11" s="785"/>
      <c r="Y11" s="155"/>
      <c r="Z11" s="155"/>
      <c r="AA11" s="155"/>
      <c r="AB11" s="155"/>
      <c r="AC11" s="180"/>
      <c r="AD11" s="180"/>
      <c r="AE11" s="180"/>
      <c r="AF11" s="180"/>
      <c r="AG11" s="180"/>
      <c r="AH11" s="180"/>
      <c r="AI11" s="180"/>
      <c r="AJ11" s="254">
        <v>14</v>
      </c>
      <c r="AK11" s="810"/>
      <c r="AL11" s="849"/>
      <c r="AM11" s="849"/>
      <c r="AN11" s="648"/>
      <c r="AO11" s="649"/>
      <c r="AP11" s="2"/>
      <c r="AQ11" s="179">
        <f>IF(P11="材質劣化",2,IF(P11="漏水",3,1))</f>
        <v>3</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255">
        <f t="shared" si="6"/>
        <v>14</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1</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Ⅱb</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1</v>
      </c>
      <c r="AJ35" s="791"/>
      <c r="AK35" s="804"/>
      <c r="AL35" s="805"/>
      <c r="AM35" s="805"/>
      <c r="AN35" s="805"/>
      <c r="AO35" s="806"/>
      <c r="AP35" s="2"/>
      <c r="AQ35" s="159">
        <f>+Y32+AC35+AG35</f>
        <v>0</v>
      </c>
      <c r="AR35" s="159">
        <f>+Z32+AD35+AH35</f>
        <v>0</v>
      </c>
      <c r="AS35" s="795">
        <f>+AS34+AE35+AI35</f>
        <v>1</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Ⅱ</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Y11:AB30" xr:uid="{00000000-0002-0000-3E00-000000000000}">
      <formula1>"　,○"</formula1>
    </dataValidation>
    <dataValidation type="list" allowBlank="1" showInputMessage="1" showErrorMessage="1" sqref="N11:O30 R11:T30" xr:uid="{00000000-0002-0000-3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E00-000002000000}">
          <x14:formula1>
            <xm:f>'(参考)リスト'!$F$16:$F$21</xm:f>
          </x14:formula1>
          <xm:sqref>W11:X30</xm:sqref>
        </x14:dataValidation>
        <x14:dataValidation type="list" allowBlank="1" showInputMessage="1" showErrorMessage="1" xr:uid="{00000000-0002-0000-3E00-000003000000}">
          <x14:formula1>
            <xm:f>'(参考)リスト'!$B$16:$B$20</xm:f>
          </x14:formula1>
          <xm:sqref>L11:M30</xm:sqref>
        </x14:dataValidation>
        <x14:dataValidation type="list" allowBlank="1" showInputMessage="1" showErrorMessage="1" xr:uid="{00000000-0002-0000-3E00-000004000000}">
          <x14:formula1>
            <xm:f>'(参考)リスト'!$G$16:$G$20</xm:f>
          </x14:formula1>
          <xm:sqref>U11:V30</xm:sqref>
        </x14:dataValidation>
        <x14:dataValidation type="list" allowBlank="1" showInputMessage="1" showErrorMessage="1" xr:uid="{00000000-0002-0000-3E00-000005000000}">
          <x14:formula1>
            <xm:f>'(参考)リスト'!$D$16:$D$18</xm:f>
          </x14:formula1>
          <xm:sqref>P11:Q30</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S43</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700</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N11:O30 R11:T30" xr:uid="{00000000-0002-0000-3F00-000000000000}">
      <formula1>INDIRECT(L11)</formula1>
    </dataValidation>
    <dataValidation type="list" allowBlank="1" showInputMessage="1" showErrorMessage="1" sqref="Y11:AB30" xr:uid="{00000000-0002-0000-3F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F00-000002000000}">
          <x14:formula1>
            <xm:f>'(参考)リスト'!$D$16:$D$18</xm:f>
          </x14:formula1>
          <xm:sqref>P11:Q30</xm:sqref>
        </x14:dataValidation>
        <x14:dataValidation type="list" allowBlank="1" showInputMessage="1" showErrorMessage="1" xr:uid="{00000000-0002-0000-3F00-000003000000}">
          <x14:formula1>
            <xm:f>'(参考)リスト'!$G$16:$G$20</xm:f>
          </x14:formula1>
          <xm:sqref>U11:V30</xm:sqref>
        </x14:dataValidation>
        <x14:dataValidation type="list" allowBlank="1" showInputMessage="1" showErrorMessage="1" xr:uid="{00000000-0002-0000-3F00-000004000000}">
          <x14:formula1>
            <xm:f>'(参考)リスト'!$B$16:$B$20</xm:f>
          </x14:formula1>
          <xm:sqref>L11:M30</xm:sqref>
        </x14:dataValidation>
        <x14:dataValidation type="list" allowBlank="1" showInputMessage="1" showErrorMessage="1" xr:uid="{00000000-0002-0000-3F00-000005000000}">
          <x14:formula1>
            <xm:f>'(参考)リスト'!$F$16:$F$21</xm:f>
          </x14:formula1>
          <xm:sqref>W11:X30</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S44</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701</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Y11:AB30" xr:uid="{00000000-0002-0000-4000-000000000000}">
      <formula1>"　,○"</formula1>
    </dataValidation>
    <dataValidation type="list" allowBlank="1" showInputMessage="1" showErrorMessage="1" sqref="N11:O30 R11:T30" xr:uid="{00000000-0002-0000-4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000-000002000000}">
          <x14:formula1>
            <xm:f>'(参考)リスト'!$F$16:$F$21</xm:f>
          </x14:formula1>
          <xm:sqref>W11:X30</xm:sqref>
        </x14:dataValidation>
        <x14:dataValidation type="list" allowBlank="1" showInputMessage="1" showErrorMessage="1" xr:uid="{00000000-0002-0000-4000-000003000000}">
          <x14:formula1>
            <xm:f>'(参考)リスト'!$B$16:$B$20</xm:f>
          </x14:formula1>
          <xm:sqref>L11:M30</xm:sqref>
        </x14:dataValidation>
        <x14:dataValidation type="list" allowBlank="1" showInputMessage="1" showErrorMessage="1" xr:uid="{00000000-0002-0000-4000-000004000000}">
          <x14:formula1>
            <xm:f>'(参考)リスト'!$G$16:$G$20</xm:f>
          </x14:formula1>
          <xm:sqref>U11:V30</xm:sqref>
        </x14:dataValidation>
        <x14:dataValidation type="list" allowBlank="1" showInputMessage="1" showErrorMessage="1" xr:uid="{00000000-0002-0000-4000-000005000000}">
          <x14:formula1>
            <xm:f>'(参考)リスト'!$D$16:$D$18</xm:f>
          </x14:formula1>
          <xm:sqref>P11:Q30</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S45</v>
      </c>
      <c r="AW5" s="130">
        <f>R7</f>
        <v>10.5</v>
      </c>
      <c r="AX5" s="159">
        <f>+Y32</f>
        <v>0</v>
      </c>
      <c r="AY5" s="159">
        <f>+Z32</f>
        <v>0</v>
      </c>
      <c r="AZ5" s="159">
        <f>+AA32</f>
        <v>0</v>
      </c>
      <c r="BA5" s="159">
        <f t="shared" ref="BA5" si="0">+AB32</f>
        <v>0</v>
      </c>
      <c r="BB5" s="159">
        <f>+AC32</f>
        <v>0</v>
      </c>
      <c r="BC5" s="159">
        <f t="shared" ref="BC5:BI5" si="1">+AD32</f>
        <v>0</v>
      </c>
      <c r="BD5" s="159">
        <f t="shared" si="1"/>
        <v>0</v>
      </c>
      <c r="BE5" s="159">
        <f t="shared" si="1"/>
        <v>1</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1</v>
      </c>
      <c r="BP5" s="159">
        <f>+AG35</f>
        <v>0</v>
      </c>
      <c r="BQ5" s="159">
        <f>+AH35</f>
        <v>0</v>
      </c>
      <c r="BR5" s="159">
        <f>+AI35</f>
        <v>0</v>
      </c>
      <c r="BS5" s="219" t="str">
        <f>+Y36</f>
        <v>Ⅰ</v>
      </c>
      <c r="BT5" s="219" t="str">
        <f>+AC36</f>
        <v>Ⅱ</v>
      </c>
      <c r="BU5" s="219" t="str">
        <f>+AG36</f>
        <v>Ⅰ</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2.5</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702</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488</v>
      </c>
      <c r="O11" s="811"/>
      <c r="P11" s="784" t="s">
        <v>335</v>
      </c>
      <c r="Q11" s="786"/>
      <c r="R11" s="277" t="s">
        <v>776</v>
      </c>
      <c r="S11" s="277"/>
      <c r="T11" s="277"/>
      <c r="U11" s="784" t="s">
        <v>775</v>
      </c>
      <c r="V11" s="786"/>
      <c r="W11" s="784" t="s">
        <v>777</v>
      </c>
      <c r="X11" s="785"/>
      <c r="Y11" s="155"/>
      <c r="Z11" s="155"/>
      <c r="AA11" s="155"/>
      <c r="AB11" s="155"/>
      <c r="AC11" s="180"/>
      <c r="AD11" s="180"/>
      <c r="AE11" s="180"/>
      <c r="AF11" s="180">
        <v>2.5</v>
      </c>
      <c r="AG11" s="180"/>
      <c r="AH11" s="180"/>
      <c r="AI11" s="180"/>
      <c r="AJ11" s="180"/>
      <c r="AK11" s="810"/>
      <c r="AL11" s="849"/>
      <c r="AM11" s="849"/>
      <c r="AN11" s="648"/>
      <c r="AO11" s="649"/>
      <c r="AP11" s="2"/>
      <c r="AQ11" s="179">
        <f>IF(P11="材質劣化",2,IF(P11="漏水",3,1))</f>
        <v>2</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2.5</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1</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Ⅱb</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1</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1</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Ⅱ</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N11:O30 R11:T30" xr:uid="{00000000-0002-0000-4100-000000000000}">
      <formula1>INDIRECT(L11)</formula1>
    </dataValidation>
    <dataValidation type="list" allowBlank="1" showInputMessage="1" showErrorMessage="1" sqref="Y11:AB30" xr:uid="{00000000-0002-0000-41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100-000002000000}">
          <x14:formula1>
            <xm:f>'(参考)リスト'!$D$16:$D$18</xm:f>
          </x14:formula1>
          <xm:sqref>P11:Q30</xm:sqref>
        </x14:dataValidation>
        <x14:dataValidation type="list" allowBlank="1" showInputMessage="1" showErrorMessage="1" xr:uid="{00000000-0002-0000-4100-000003000000}">
          <x14:formula1>
            <xm:f>'(参考)リスト'!$G$16:$G$20</xm:f>
          </x14:formula1>
          <xm:sqref>U11:V30</xm:sqref>
        </x14:dataValidation>
        <x14:dataValidation type="list" allowBlank="1" showInputMessage="1" showErrorMessage="1" xr:uid="{00000000-0002-0000-4100-000004000000}">
          <x14:formula1>
            <xm:f>'(参考)リスト'!$B$16:$B$20</xm:f>
          </x14:formula1>
          <xm:sqref>L11:M30</xm:sqref>
        </x14:dataValidation>
        <x14:dataValidation type="list" allowBlank="1" showInputMessage="1" showErrorMessage="1" xr:uid="{00000000-0002-0000-4100-000005000000}">
          <x14:formula1>
            <xm:f>'(参考)リスト'!$F$16:$F$21</xm:f>
          </x14:formula1>
          <xm:sqref>W11:X30</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S46</v>
      </c>
      <c r="AW5" s="130">
        <f>R7</f>
        <v>10.5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703</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Y11:AB30" xr:uid="{00000000-0002-0000-4200-000000000000}">
      <formula1>"　,○"</formula1>
    </dataValidation>
    <dataValidation type="list" allowBlank="1" showInputMessage="1" showErrorMessage="1" sqref="N11:O30 R11:T30" xr:uid="{00000000-0002-0000-4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200-000002000000}">
          <x14:formula1>
            <xm:f>'(参考)リスト'!$F$16:$F$21</xm:f>
          </x14:formula1>
          <xm:sqref>W11:X30</xm:sqref>
        </x14:dataValidation>
        <x14:dataValidation type="list" allowBlank="1" showInputMessage="1" showErrorMessage="1" xr:uid="{00000000-0002-0000-4200-000003000000}">
          <x14:formula1>
            <xm:f>'(参考)リスト'!$B$16:$B$20</xm:f>
          </x14:formula1>
          <xm:sqref>L11:M30</xm:sqref>
        </x14:dataValidation>
        <x14:dataValidation type="list" allowBlank="1" showInputMessage="1" showErrorMessage="1" xr:uid="{00000000-0002-0000-4200-000004000000}">
          <x14:formula1>
            <xm:f>'(参考)リスト'!$G$16:$G$20</xm:f>
          </x14:formula1>
          <xm:sqref>U11:V30</xm:sqref>
        </x14:dataValidation>
        <x14:dataValidation type="list" allowBlank="1" showInputMessage="1" showErrorMessage="1" xr:uid="{00000000-0002-0000-4200-000005000000}">
          <x14:formula1>
            <xm:f>'(参考)リスト'!$D$16:$D$18</xm:f>
          </x14:formula1>
          <xm:sqref>P11:Q30</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1:CH52"/>
  <sheetViews>
    <sheetView showGridLines="0" showZeros="0" view="pageBreakPreview" zoomScaleNormal="100" zoomScaleSheetLayoutView="100" workbookViewId="0">
      <selection activeCell="N12" sqref="N12:O12"/>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S47</v>
      </c>
      <c r="AW5" s="130">
        <f>R7</f>
        <v>10.5</v>
      </c>
      <c r="AX5" s="159">
        <f>+Y32</f>
        <v>0</v>
      </c>
      <c r="AY5" s="159">
        <f>+Z32</f>
        <v>0</v>
      </c>
      <c r="AZ5" s="159">
        <f>+AA32</f>
        <v>0</v>
      </c>
      <c r="BA5" s="159">
        <f t="shared" ref="BA5" si="0">+AB32</f>
        <v>0</v>
      </c>
      <c r="BB5" s="159">
        <f>+AC32</f>
        <v>0</v>
      </c>
      <c r="BC5" s="159">
        <f t="shared" ref="BC5:BI5" si="1">+AD32</f>
        <v>0</v>
      </c>
      <c r="BD5" s="159">
        <f t="shared" si="1"/>
        <v>0</v>
      </c>
      <c r="BE5" s="159">
        <f t="shared" si="1"/>
        <v>2</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2</v>
      </c>
      <c r="BP5" s="159">
        <f>+AG35</f>
        <v>0</v>
      </c>
      <c r="BQ5" s="159">
        <f>+AH35</f>
        <v>0</v>
      </c>
      <c r="BR5" s="159">
        <f>+AI35</f>
        <v>0</v>
      </c>
      <c r="BS5" s="219" t="str">
        <f>+Y36</f>
        <v>Ⅰ</v>
      </c>
      <c r="BT5" s="219" t="str">
        <f>+AC36</f>
        <v>Ⅱ</v>
      </c>
      <c r="BU5" s="219" t="str">
        <f>+AG36</f>
        <v>Ⅰ</v>
      </c>
      <c r="BV5" s="219" t="str">
        <f>+Y37</f>
        <v>Ⅱ</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3.0000000000000001E-3</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704</v>
      </c>
      <c r="O7" s="785"/>
      <c r="P7" s="792" t="s">
        <v>456</v>
      </c>
      <c r="Q7" s="794"/>
      <c r="R7" s="875">
        <v>10.5</v>
      </c>
      <c r="S7" s="876"/>
      <c r="T7" s="877"/>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v>1</v>
      </c>
      <c r="L11" s="810" t="s">
        <v>536</v>
      </c>
      <c r="M11" s="811"/>
      <c r="N11" s="810" t="s">
        <v>491</v>
      </c>
      <c r="O11" s="811"/>
      <c r="P11" s="784" t="s">
        <v>773</v>
      </c>
      <c r="Q11" s="786"/>
      <c r="R11" s="277" t="s">
        <v>774</v>
      </c>
      <c r="S11" s="277"/>
      <c r="T11" s="277"/>
      <c r="U11" s="784" t="s">
        <v>775</v>
      </c>
      <c r="V11" s="786"/>
      <c r="W11" s="784" t="s">
        <v>730</v>
      </c>
      <c r="X11" s="785"/>
      <c r="Y11" s="155"/>
      <c r="Z11" s="155"/>
      <c r="AA11" s="155"/>
      <c r="AB11" s="155"/>
      <c r="AC11" s="180"/>
      <c r="AD11" s="180"/>
      <c r="AE11" s="180"/>
      <c r="AF11" s="252">
        <v>1.5E-3</v>
      </c>
      <c r="AG11" s="180"/>
      <c r="AH11" s="180"/>
      <c r="AI11" s="180"/>
      <c r="AJ11" s="180"/>
      <c r="AK11" s="810"/>
      <c r="AL11" s="849"/>
      <c r="AM11" s="849"/>
      <c r="AN11" s="648"/>
      <c r="AO11" s="649"/>
      <c r="AP11" s="2"/>
      <c r="AQ11" s="179">
        <f>IF(P11="材質劣化",2,IF(P11="漏水",3,1))</f>
        <v>2</v>
      </c>
    </row>
    <row r="12" spans="2:86" ht="12" customHeight="1">
      <c r="B12" s="509"/>
      <c r="C12" s="824"/>
      <c r="D12" s="822"/>
      <c r="E12" s="822"/>
      <c r="F12" s="822"/>
      <c r="G12" s="822"/>
      <c r="H12" s="822"/>
      <c r="I12" s="822"/>
      <c r="J12" s="823"/>
      <c r="K12" s="154">
        <v>2</v>
      </c>
      <c r="L12" s="810" t="s">
        <v>536</v>
      </c>
      <c r="M12" s="811"/>
      <c r="N12" s="810" t="s">
        <v>491</v>
      </c>
      <c r="O12" s="811"/>
      <c r="P12" s="784" t="s">
        <v>773</v>
      </c>
      <c r="Q12" s="786"/>
      <c r="R12" s="277" t="s">
        <v>774</v>
      </c>
      <c r="S12" s="277"/>
      <c r="T12" s="277"/>
      <c r="U12" s="784" t="s">
        <v>775</v>
      </c>
      <c r="V12" s="786"/>
      <c r="W12" s="784" t="s">
        <v>730</v>
      </c>
      <c r="X12" s="785"/>
      <c r="Y12" s="155"/>
      <c r="Z12" s="155"/>
      <c r="AA12" s="155"/>
      <c r="AB12" s="155"/>
      <c r="AC12" s="180"/>
      <c r="AD12" s="180"/>
      <c r="AE12" s="180"/>
      <c r="AF12" s="252">
        <v>1.5E-3</v>
      </c>
      <c r="AG12" s="180"/>
      <c r="AH12" s="180"/>
      <c r="AI12" s="180"/>
      <c r="AJ12" s="180"/>
      <c r="AK12" s="812"/>
      <c r="AL12" s="813"/>
      <c r="AM12" s="813"/>
      <c r="AN12" s="814"/>
      <c r="AO12" s="815"/>
      <c r="AP12" s="2"/>
      <c r="AQ12" s="179">
        <f t="shared" ref="AQ12:AQ30" si="5">IF(P12="材質劣化",2,IF(P12="漏水",3,1))</f>
        <v>2</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253">
        <f t="shared" si="6"/>
        <v>3.0000000000000001E-3</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2</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Ⅱb</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2</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2</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Ⅱ</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Ⅱ</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Ⅱ</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N11:O30 R11:T30" xr:uid="{00000000-0002-0000-4300-000000000000}">
      <formula1>INDIRECT(L11)</formula1>
    </dataValidation>
    <dataValidation type="list" allowBlank="1" showInputMessage="1" showErrorMessage="1" sqref="Y11:AB30" xr:uid="{00000000-0002-0000-43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300-000002000000}">
          <x14:formula1>
            <xm:f>'(参考)リスト'!$D$16:$D$18</xm:f>
          </x14:formula1>
          <xm:sqref>P11:Q30</xm:sqref>
        </x14:dataValidation>
        <x14:dataValidation type="list" allowBlank="1" showInputMessage="1" showErrorMessage="1" xr:uid="{00000000-0002-0000-4300-000003000000}">
          <x14:formula1>
            <xm:f>'(参考)リスト'!$G$16:$G$20</xm:f>
          </x14:formula1>
          <xm:sqref>U11:V30</xm:sqref>
        </x14:dataValidation>
        <x14:dataValidation type="list" allowBlank="1" showInputMessage="1" showErrorMessage="1" xr:uid="{00000000-0002-0000-4300-000004000000}">
          <x14:formula1>
            <xm:f>'(参考)リスト'!$B$16:$B$20</xm:f>
          </x14:formula1>
          <xm:sqref>L11:M30</xm:sqref>
        </x14:dataValidation>
        <x14:dataValidation type="list" allowBlank="1" showInputMessage="1" showErrorMessage="1" xr:uid="{00000000-0002-0000-4300-000005000000}">
          <x14:formula1>
            <xm:f>'(参考)リスト'!$F$16:$F$21</xm:f>
          </x14:formula1>
          <xm:sqref>W11:X30</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S48</v>
      </c>
      <c r="AW5" s="130">
        <f>R7</f>
        <v>4.8499999999999996</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657</v>
      </c>
      <c r="O7" s="785"/>
      <c r="P7" s="792" t="s">
        <v>456</v>
      </c>
      <c r="Q7" s="794"/>
      <c r="R7" s="831">
        <v>4.8499999999999996</v>
      </c>
      <c r="S7" s="832"/>
      <c r="T7" s="833"/>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Y11:AB30" xr:uid="{00000000-0002-0000-4400-000000000000}">
      <formula1>"　,○"</formula1>
    </dataValidation>
    <dataValidation type="list" allowBlank="1" showInputMessage="1" showErrorMessage="1" sqref="N11:O30 R11:T30" xr:uid="{00000000-0002-0000-4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400-000002000000}">
          <x14:formula1>
            <xm:f>'(参考)リスト'!$F$16:$F$21</xm:f>
          </x14:formula1>
          <xm:sqref>W11:X30</xm:sqref>
        </x14:dataValidation>
        <x14:dataValidation type="list" allowBlank="1" showInputMessage="1" showErrorMessage="1" xr:uid="{00000000-0002-0000-4400-000003000000}">
          <x14:formula1>
            <xm:f>'(参考)リスト'!$B$16:$B$20</xm:f>
          </x14:formula1>
          <xm:sqref>L11:M30</xm:sqref>
        </x14:dataValidation>
        <x14:dataValidation type="list" allowBlank="1" showInputMessage="1" showErrorMessage="1" xr:uid="{00000000-0002-0000-4400-000004000000}">
          <x14:formula1>
            <xm:f>'(参考)リスト'!$G$16:$G$20</xm:f>
          </x14:formula1>
          <xm:sqref>U11:V30</xm:sqref>
        </x14:dataValidation>
        <x14:dataValidation type="list" allowBlank="1" showInputMessage="1" showErrorMessage="1" xr:uid="{00000000-0002-0000-4400-000005000000}">
          <x14:formula1>
            <xm:f>'(参考)リスト'!$D$16:$D$18</xm:f>
          </x14:formula1>
          <xm:sqref>P11:Q30</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1:CH52"/>
  <sheetViews>
    <sheetView showGridLines="0" showZeros="0" view="pageBreakPreview" zoomScaleNormal="100" zoomScaleSheetLayoutView="100" workbookViewId="0">
      <selection activeCell="Z18" sqref="Z18"/>
    </sheetView>
  </sheetViews>
  <sheetFormatPr defaultColWidth="9" defaultRowHeight="12"/>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52" customWidth="1"/>
    <col min="43" max="86" width="4.125" style="129" customWidth="1"/>
    <col min="87" max="99" width="8" style="2" customWidth="1"/>
    <col min="100" max="110" width="9" style="2"/>
    <col min="111" max="111" width="14" style="2" bestFit="1" customWidth="1"/>
    <col min="112" max="16384" width="9" style="2"/>
  </cols>
  <sheetData>
    <row r="1" spans="2:86">
      <c r="AU1" s="850" t="s">
        <v>308</v>
      </c>
      <c r="AV1" s="851" t="s">
        <v>301</v>
      </c>
      <c r="AW1" s="853" t="s">
        <v>302</v>
      </c>
      <c r="AX1" s="855" t="s">
        <v>309</v>
      </c>
      <c r="AY1" s="856"/>
      <c r="AZ1" s="856"/>
      <c r="BA1" s="856"/>
      <c r="BB1" s="856"/>
      <c r="BC1" s="856"/>
      <c r="BD1" s="856"/>
      <c r="BE1" s="856"/>
      <c r="BF1" s="856"/>
      <c r="BG1" s="856"/>
      <c r="BH1" s="856"/>
      <c r="BI1" s="856"/>
      <c r="BJ1" s="856"/>
      <c r="BK1" s="856"/>
      <c r="BL1" s="856"/>
      <c r="BM1" s="856"/>
      <c r="BN1" s="856"/>
      <c r="BO1" s="856"/>
      <c r="BP1" s="856"/>
      <c r="BQ1" s="856"/>
      <c r="BR1" s="857"/>
      <c r="BS1" s="502" t="s">
        <v>303</v>
      </c>
      <c r="BT1" s="858"/>
      <c r="BU1" s="858"/>
      <c r="BV1" s="858"/>
      <c r="BW1" s="870" t="s">
        <v>310</v>
      </c>
      <c r="BX1" s="871"/>
      <c r="BY1" s="871"/>
      <c r="BZ1" s="871"/>
      <c r="CA1" s="871"/>
      <c r="CB1" s="871"/>
      <c r="CC1" s="871"/>
      <c r="CD1" s="871"/>
      <c r="CE1" s="871"/>
      <c r="CF1" s="871"/>
      <c r="CG1" s="871"/>
      <c r="CH1" s="872"/>
    </row>
    <row r="2" spans="2:86" ht="8.25" customHeight="1">
      <c r="AU2" s="850"/>
      <c r="AV2" s="852"/>
      <c r="AW2" s="854"/>
      <c r="AX2" s="818" t="s">
        <v>311</v>
      </c>
      <c r="AY2" s="365"/>
      <c r="AZ2" s="365"/>
      <c r="BA2" s="365"/>
      <c r="BB2" s="365"/>
      <c r="BC2" s="365"/>
      <c r="BD2" s="365"/>
      <c r="BE2" s="365"/>
      <c r="BF2" s="365"/>
      <c r="BG2" s="365"/>
      <c r="BH2" s="365"/>
      <c r="BI2" s="365"/>
      <c r="BJ2" s="365" t="s">
        <v>312</v>
      </c>
      <c r="BK2" s="365"/>
      <c r="BL2" s="365"/>
      <c r="BM2" s="365"/>
      <c r="BN2" s="365"/>
      <c r="BO2" s="365"/>
      <c r="BP2" s="365"/>
      <c r="BQ2" s="365"/>
      <c r="BR2" s="873"/>
      <c r="BS2" s="858"/>
      <c r="BT2" s="858"/>
      <c r="BU2" s="858"/>
      <c r="BV2" s="858"/>
      <c r="BW2" s="874" t="s">
        <v>305</v>
      </c>
      <c r="BX2" s="480"/>
      <c r="BY2" s="480"/>
      <c r="BZ2" s="480"/>
      <c r="CA2" s="365" t="s">
        <v>313</v>
      </c>
      <c r="CB2" s="365"/>
      <c r="CC2" s="365"/>
      <c r="CD2" s="365"/>
      <c r="CE2" s="365"/>
      <c r="CF2" s="365"/>
      <c r="CG2" s="365"/>
      <c r="CH2" s="873"/>
    </row>
    <row r="3" spans="2:86" ht="24.95" customHeight="1">
      <c r="B3" s="599" t="s">
        <v>454</v>
      </c>
      <c r="C3" s="816"/>
      <c r="D3" s="816"/>
      <c r="E3" s="817"/>
      <c r="F3" s="817"/>
      <c r="G3" s="817"/>
      <c r="H3" s="817"/>
      <c r="I3" s="817"/>
      <c r="J3" s="817"/>
      <c r="K3" s="816"/>
      <c r="L3" s="816"/>
      <c r="M3" s="816"/>
      <c r="N3" s="816"/>
      <c r="O3" s="816"/>
      <c r="P3" s="816"/>
      <c r="Q3" s="816"/>
      <c r="R3" s="816"/>
      <c r="S3" s="816"/>
      <c r="T3" s="816"/>
      <c r="U3" s="816"/>
      <c r="V3" s="816"/>
      <c r="W3" s="816"/>
      <c r="X3" s="816"/>
      <c r="Y3" s="816"/>
      <c r="Z3" s="816"/>
      <c r="AA3" s="816"/>
      <c r="AB3" s="816"/>
      <c r="AC3" s="816"/>
      <c r="AD3" s="816"/>
      <c r="AE3" s="816"/>
      <c r="AF3" s="816"/>
      <c r="AG3" s="816"/>
      <c r="AH3" s="816"/>
      <c r="AI3" s="816"/>
      <c r="AJ3" s="816"/>
      <c r="AK3" s="816"/>
      <c r="AL3" s="816"/>
      <c r="AM3" s="816"/>
      <c r="AN3" s="816"/>
      <c r="AO3" s="816"/>
      <c r="AU3" s="850"/>
      <c r="AV3" s="852"/>
      <c r="AW3" s="854"/>
      <c r="AX3" s="818" t="s">
        <v>26</v>
      </c>
      <c r="AY3" s="365"/>
      <c r="AZ3" s="365"/>
      <c r="BA3" s="365"/>
      <c r="BB3" s="365" t="s">
        <v>22</v>
      </c>
      <c r="BC3" s="365"/>
      <c r="BD3" s="365"/>
      <c r="BE3" s="365"/>
      <c r="BF3" s="365" t="s">
        <v>24</v>
      </c>
      <c r="BG3" s="365"/>
      <c r="BH3" s="365"/>
      <c r="BI3" s="365"/>
      <c r="BJ3" s="480" t="s">
        <v>26</v>
      </c>
      <c r="BK3" s="480"/>
      <c r="BL3" s="480"/>
      <c r="BM3" s="480" t="s">
        <v>22</v>
      </c>
      <c r="BN3" s="480"/>
      <c r="BO3" s="480"/>
      <c r="BP3" s="480" t="s">
        <v>24</v>
      </c>
      <c r="BQ3" s="480"/>
      <c r="BR3" s="869"/>
      <c r="BS3" s="502" t="s">
        <v>26</v>
      </c>
      <c r="BT3" s="502" t="s">
        <v>22</v>
      </c>
      <c r="BU3" s="502" t="s">
        <v>24</v>
      </c>
      <c r="BV3" s="502" t="s">
        <v>306</v>
      </c>
      <c r="BW3" s="818" t="s">
        <v>314</v>
      </c>
      <c r="BX3" s="365"/>
      <c r="BY3" s="365"/>
      <c r="BZ3" s="365"/>
      <c r="CA3" s="365" t="s">
        <v>22</v>
      </c>
      <c r="CB3" s="365"/>
      <c r="CC3" s="365"/>
      <c r="CD3" s="365"/>
      <c r="CE3" s="365" t="s">
        <v>24</v>
      </c>
      <c r="CF3" s="365"/>
      <c r="CG3" s="365"/>
      <c r="CH3" s="873"/>
    </row>
    <row r="4" spans="2:86" ht="18" customHeight="1">
      <c r="B4" s="395" t="s">
        <v>27</v>
      </c>
      <c r="C4" s="395"/>
      <c r="D4" s="767"/>
      <c r="E4" s="863" t="str">
        <f>'様式A-1'!D3</f>
        <v>ナカヤマトンネル</v>
      </c>
      <c r="F4" s="864"/>
      <c r="G4" s="864"/>
      <c r="H4" s="864"/>
      <c r="I4" s="864"/>
      <c r="J4" s="865"/>
      <c r="K4" s="294" t="s">
        <v>28</v>
      </c>
      <c r="L4" s="480"/>
      <c r="M4" s="480"/>
      <c r="N4" s="862" t="str">
        <f>'様式A-1'!J3</f>
        <v>一般国道490号　小郡萩道路</v>
      </c>
      <c r="O4" s="862"/>
      <c r="P4" s="862"/>
      <c r="Q4" s="862"/>
      <c r="R4" s="862"/>
      <c r="S4" s="862"/>
      <c r="T4" s="365" t="s">
        <v>260</v>
      </c>
      <c r="U4" s="365"/>
      <c r="V4" s="365"/>
      <c r="W4" s="365"/>
      <c r="X4" s="365"/>
      <c r="Y4" s="862" t="str">
        <f>'様式B(トンネル様式1P001)'!K5</f>
        <v>基礎地盤コンサルタンツ株式会社</v>
      </c>
      <c r="Z4" s="862"/>
      <c r="AA4" s="862"/>
      <c r="AB4" s="862"/>
      <c r="AC4" s="862"/>
      <c r="AD4" s="862"/>
      <c r="AE4" s="862"/>
      <c r="AF4" s="862"/>
      <c r="AG4" s="340" t="s">
        <v>222</v>
      </c>
      <c r="AH4" s="341"/>
      <c r="AI4" s="341"/>
      <c r="AJ4" s="342"/>
      <c r="AK4" s="866">
        <v>45160</v>
      </c>
      <c r="AL4" s="867"/>
      <c r="AM4" s="867"/>
      <c r="AN4" s="867"/>
      <c r="AO4" s="868"/>
      <c r="AU4" s="850"/>
      <c r="AV4" s="852"/>
      <c r="AW4" s="854"/>
      <c r="AX4" s="123" t="s">
        <v>315</v>
      </c>
      <c r="AY4" s="124" t="s">
        <v>316</v>
      </c>
      <c r="AZ4" s="124" t="s">
        <v>317</v>
      </c>
      <c r="BA4" s="125" t="s">
        <v>318</v>
      </c>
      <c r="BB4" s="126" t="s">
        <v>315</v>
      </c>
      <c r="BC4" s="124" t="s">
        <v>316</v>
      </c>
      <c r="BD4" s="124" t="s">
        <v>317</v>
      </c>
      <c r="BE4" s="125" t="s">
        <v>318</v>
      </c>
      <c r="BF4" s="126" t="s">
        <v>315</v>
      </c>
      <c r="BG4" s="124" t="s">
        <v>316</v>
      </c>
      <c r="BH4" s="124" t="s">
        <v>317</v>
      </c>
      <c r="BI4" s="125" t="s">
        <v>318</v>
      </c>
      <c r="BJ4" s="126" t="s">
        <v>315</v>
      </c>
      <c r="BK4" s="124" t="s">
        <v>316</v>
      </c>
      <c r="BL4" s="125" t="s">
        <v>319</v>
      </c>
      <c r="BM4" s="126" t="s">
        <v>315</v>
      </c>
      <c r="BN4" s="124" t="s">
        <v>316</v>
      </c>
      <c r="BO4" s="125" t="s">
        <v>319</v>
      </c>
      <c r="BP4" s="126" t="s">
        <v>315</v>
      </c>
      <c r="BQ4" s="124" t="s">
        <v>316</v>
      </c>
      <c r="BR4" s="127" t="s">
        <v>319</v>
      </c>
      <c r="BS4" s="858"/>
      <c r="BT4" s="858"/>
      <c r="BU4" s="858"/>
      <c r="BV4" s="858"/>
      <c r="BW4" s="123" t="s">
        <v>315</v>
      </c>
      <c r="BX4" s="124" t="s">
        <v>316</v>
      </c>
      <c r="BY4" s="124" t="s">
        <v>317</v>
      </c>
      <c r="BZ4" s="125" t="s">
        <v>318</v>
      </c>
      <c r="CA4" s="126" t="s">
        <v>315</v>
      </c>
      <c r="CB4" s="124" t="s">
        <v>316</v>
      </c>
      <c r="CC4" s="124" t="s">
        <v>317</v>
      </c>
      <c r="CD4" s="125" t="s">
        <v>318</v>
      </c>
      <c r="CE4" s="126" t="s">
        <v>315</v>
      </c>
      <c r="CF4" s="124" t="s">
        <v>316</v>
      </c>
      <c r="CG4" s="124" t="s">
        <v>317</v>
      </c>
      <c r="CH4" s="127" t="s">
        <v>318</v>
      </c>
    </row>
    <row r="5" spans="2:86" ht="18" customHeight="1">
      <c r="B5" s="403" t="s">
        <v>0</v>
      </c>
      <c r="C5" s="403"/>
      <c r="D5" s="763"/>
      <c r="E5" s="859" t="str">
        <f>'様式A-1'!D4</f>
        <v>中山トンネル</v>
      </c>
      <c r="F5" s="860"/>
      <c r="G5" s="860"/>
      <c r="H5" s="860"/>
      <c r="I5" s="860"/>
      <c r="J5" s="861"/>
      <c r="K5" s="604" t="s">
        <v>1</v>
      </c>
      <c r="L5" s="502"/>
      <c r="M5" s="502"/>
      <c r="N5" s="862" t="str">
        <f>'様式A-1'!R3</f>
        <v>山口県宇部土木建築事務所
美祢支所</v>
      </c>
      <c r="O5" s="862"/>
      <c r="P5" s="862"/>
      <c r="Q5" s="862"/>
      <c r="R5" s="862"/>
      <c r="S5" s="862"/>
      <c r="T5" s="365" t="s">
        <v>261</v>
      </c>
      <c r="U5" s="365"/>
      <c r="V5" s="365"/>
      <c r="W5" s="365"/>
      <c r="X5" s="365"/>
      <c r="Y5" s="862" t="str">
        <f>'様式B(トンネル様式1P001)'!K6</f>
        <v>安田　啓吾</v>
      </c>
      <c r="Z5" s="862"/>
      <c r="AA5" s="862"/>
      <c r="AB5" s="862"/>
      <c r="AC5" s="862"/>
      <c r="AD5" s="862"/>
      <c r="AE5" s="862"/>
      <c r="AF5" s="862"/>
      <c r="AG5" s="562"/>
      <c r="AH5" s="644"/>
      <c r="AI5" s="644"/>
      <c r="AJ5" s="624"/>
      <c r="AK5" s="588"/>
      <c r="AL5" s="589"/>
      <c r="AM5" s="589"/>
      <c r="AN5" s="589"/>
      <c r="AO5" s="590"/>
      <c r="AU5" s="850"/>
      <c r="AV5" s="151" t="str">
        <f>N7</f>
        <v>PE</v>
      </c>
      <c r="AW5" s="130">
        <f>R7</f>
        <v>0.15</v>
      </c>
      <c r="AX5" s="159">
        <f>+Y32</f>
        <v>0</v>
      </c>
      <c r="AY5" s="159">
        <f>+Z32</f>
        <v>0</v>
      </c>
      <c r="AZ5" s="159">
        <f>+AA32</f>
        <v>0</v>
      </c>
      <c r="BA5" s="159">
        <f t="shared" ref="BA5" si="0">+AB32</f>
        <v>0</v>
      </c>
      <c r="BB5" s="159">
        <f>+AC32</f>
        <v>0</v>
      </c>
      <c r="BC5" s="159">
        <f t="shared" ref="BC5:BI5" si="1">+AD32</f>
        <v>0</v>
      </c>
      <c r="BD5" s="159">
        <f t="shared" si="1"/>
        <v>0</v>
      </c>
      <c r="BE5" s="159">
        <f t="shared" si="1"/>
        <v>0</v>
      </c>
      <c r="BF5" s="159">
        <f t="shared" si="1"/>
        <v>0</v>
      </c>
      <c r="BG5" s="159">
        <f t="shared" si="1"/>
        <v>0</v>
      </c>
      <c r="BH5" s="159">
        <f t="shared" si="1"/>
        <v>0</v>
      </c>
      <c r="BI5" s="159">
        <f t="shared" si="1"/>
        <v>0</v>
      </c>
      <c r="BJ5" s="159" t="str">
        <f>+Y35</f>
        <v/>
      </c>
      <c r="BK5" s="159" t="str">
        <f t="shared" ref="BK5" si="2">+Z35</f>
        <v/>
      </c>
      <c r="BL5" s="159" t="str">
        <f>+AA35</f>
        <v/>
      </c>
      <c r="BM5" s="159">
        <f>+AC35</f>
        <v>0</v>
      </c>
      <c r="BN5" s="159">
        <f t="shared" ref="BN5:BO5" si="3">+AD35</f>
        <v>0</v>
      </c>
      <c r="BO5" s="159">
        <f t="shared" si="3"/>
        <v>0</v>
      </c>
      <c r="BP5" s="159">
        <f>+AG35</f>
        <v>0</v>
      </c>
      <c r="BQ5" s="159">
        <f>+AH35</f>
        <v>0</v>
      </c>
      <c r="BR5" s="159">
        <f>+AI35</f>
        <v>0</v>
      </c>
      <c r="BS5" s="219" t="str">
        <f>+Y36</f>
        <v>Ⅰ</v>
      </c>
      <c r="BT5" s="219" t="str">
        <f>+AC36</f>
        <v>Ⅰ</v>
      </c>
      <c r="BU5" s="219" t="str">
        <f>+AG36</f>
        <v>Ⅰ</v>
      </c>
      <c r="BV5" s="219" t="str">
        <f>+Y37</f>
        <v>Ⅰ</v>
      </c>
      <c r="BW5" s="131" t="str">
        <f>IF(Y32&gt;0,$R$7,"")</f>
        <v/>
      </c>
      <c r="BX5" s="132" t="str">
        <f>IF(Z32&gt;0,"",IF(AA32&gt;0,$R$7,""))</f>
        <v/>
      </c>
      <c r="BY5" s="132" t="str">
        <f>IF(Y32+Z32&gt;0,"",IF(AA32&gt;0,$R$7,""))</f>
        <v/>
      </c>
      <c r="BZ5" s="132" t="str">
        <f>IF(Y32+Z32+AA32&gt;0,"",IF(AB32&gt;0,$R$7,""))</f>
        <v/>
      </c>
      <c r="CA5" s="133">
        <f t="shared" ref="CA5:CH5" si="4">+AC31</f>
        <v>0</v>
      </c>
      <c r="CB5" s="133">
        <f t="shared" si="4"/>
        <v>0</v>
      </c>
      <c r="CC5" s="133">
        <f t="shared" si="4"/>
        <v>0</v>
      </c>
      <c r="CD5" s="133">
        <f t="shared" si="4"/>
        <v>0</v>
      </c>
      <c r="CE5" s="133">
        <f t="shared" si="4"/>
        <v>0</v>
      </c>
      <c r="CF5" s="133">
        <f t="shared" si="4"/>
        <v>0</v>
      </c>
      <c r="CG5" s="133">
        <f t="shared" si="4"/>
        <v>0</v>
      </c>
      <c r="CH5" s="133">
        <f t="shared" si="4"/>
        <v>0</v>
      </c>
    </row>
    <row r="6" spans="2:86" ht="12" customHeight="1">
      <c r="B6" s="819" t="s">
        <v>221</v>
      </c>
      <c r="C6" s="820"/>
      <c r="D6" s="821"/>
      <c r="E6" s="822"/>
      <c r="F6" s="822"/>
      <c r="G6" s="822"/>
      <c r="H6" s="822"/>
      <c r="I6" s="822"/>
      <c r="J6" s="823"/>
      <c r="K6" s="828" t="s">
        <v>455</v>
      </c>
      <c r="L6" s="829"/>
      <c r="M6" s="829"/>
      <c r="N6" s="829"/>
      <c r="O6" s="829"/>
      <c r="P6" s="829"/>
      <c r="Q6" s="829"/>
      <c r="R6" s="829"/>
      <c r="S6" s="829"/>
      <c r="T6" s="829"/>
      <c r="U6" s="829"/>
      <c r="V6" s="829"/>
      <c r="W6" s="829"/>
      <c r="X6" s="829"/>
      <c r="Y6" s="829"/>
      <c r="Z6" s="829"/>
      <c r="AA6" s="829"/>
      <c r="AB6" s="829"/>
      <c r="AC6" s="829"/>
      <c r="AD6" s="829"/>
      <c r="AE6" s="829"/>
      <c r="AF6" s="829"/>
      <c r="AG6" s="829"/>
      <c r="AH6" s="829"/>
      <c r="AI6" s="829"/>
      <c r="AJ6" s="829"/>
      <c r="AK6" s="829"/>
      <c r="AL6" s="829"/>
      <c r="AM6" s="829"/>
      <c r="AN6" s="829"/>
      <c r="AO6" s="830"/>
      <c r="AP6" s="2"/>
    </row>
    <row r="7" spans="2:86" ht="12" customHeight="1">
      <c r="B7" s="509"/>
      <c r="C7" s="824"/>
      <c r="D7" s="822"/>
      <c r="E7" s="822"/>
      <c r="F7" s="822"/>
      <c r="G7" s="822"/>
      <c r="H7" s="822"/>
      <c r="I7" s="822"/>
      <c r="J7" s="823"/>
      <c r="K7" s="792" t="s">
        <v>220</v>
      </c>
      <c r="L7" s="793"/>
      <c r="M7" s="794"/>
      <c r="N7" s="784" t="s">
        <v>658</v>
      </c>
      <c r="O7" s="785"/>
      <c r="P7" s="792" t="s">
        <v>456</v>
      </c>
      <c r="Q7" s="794"/>
      <c r="R7" s="831">
        <v>0.15</v>
      </c>
      <c r="S7" s="832"/>
      <c r="T7" s="833"/>
      <c r="U7" s="834" t="s">
        <v>457</v>
      </c>
      <c r="V7" s="835"/>
      <c r="W7" s="834" t="s">
        <v>458</v>
      </c>
      <c r="X7" s="835"/>
      <c r="Y7" s="794" t="s">
        <v>219</v>
      </c>
      <c r="Z7" s="783"/>
      <c r="AA7" s="783"/>
      <c r="AB7" s="783"/>
      <c r="AC7" s="834" t="s">
        <v>459</v>
      </c>
      <c r="AD7" s="840"/>
      <c r="AE7" s="840"/>
      <c r="AF7" s="840"/>
      <c r="AG7" s="840"/>
      <c r="AH7" s="840"/>
      <c r="AI7" s="840"/>
      <c r="AJ7" s="835"/>
      <c r="AK7" s="834" t="s">
        <v>460</v>
      </c>
      <c r="AL7" s="840"/>
      <c r="AM7" s="840"/>
      <c r="AN7" s="842"/>
      <c r="AO7" s="843"/>
      <c r="AP7" s="2"/>
      <c r="AW7" s="178"/>
    </row>
    <row r="8" spans="2:86" ht="12" customHeight="1">
      <c r="B8" s="509"/>
      <c r="C8" s="824"/>
      <c r="D8" s="822"/>
      <c r="E8" s="822"/>
      <c r="F8" s="822"/>
      <c r="G8" s="822"/>
      <c r="H8" s="822"/>
      <c r="I8" s="822"/>
      <c r="J8" s="823"/>
      <c r="K8" s="783" t="s">
        <v>461</v>
      </c>
      <c r="L8" s="783" t="s">
        <v>200</v>
      </c>
      <c r="M8" s="783"/>
      <c r="N8" s="783" t="s">
        <v>199</v>
      </c>
      <c r="O8" s="783"/>
      <c r="P8" s="783" t="s">
        <v>462</v>
      </c>
      <c r="Q8" s="783"/>
      <c r="R8" s="783" t="s">
        <v>6</v>
      </c>
      <c r="S8" s="783"/>
      <c r="T8" s="783"/>
      <c r="U8" s="836"/>
      <c r="V8" s="837"/>
      <c r="W8" s="836"/>
      <c r="X8" s="837"/>
      <c r="Y8" s="794"/>
      <c r="Z8" s="783"/>
      <c r="AA8" s="783"/>
      <c r="AB8" s="783"/>
      <c r="AC8" s="838"/>
      <c r="AD8" s="841"/>
      <c r="AE8" s="841"/>
      <c r="AF8" s="841"/>
      <c r="AG8" s="841"/>
      <c r="AH8" s="841"/>
      <c r="AI8" s="841"/>
      <c r="AJ8" s="839"/>
      <c r="AK8" s="836"/>
      <c r="AL8" s="844"/>
      <c r="AM8" s="844"/>
      <c r="AN8" s="845"/>
      <c r="AO8" s="846"/>
      <c r="AP8" s="2"/>
    </row>
    <row r="9" spans="2:86" ht="12" customHeight="1">
      <c r="B9" s="509"/>
      <c r="C9" s="824"/>
      <c r="D9" s="822"/>
      <c r="E9" s="822"/>
      <c r="F9" s="822"/>
      <c r="G9" s="822"/>
      <c r="H9" s="822"/>
      <c r="I9" s="822"/>
      <c r="J9" s="823"/>
      <c r="K9" s="783"/>
      <c r="L9" s="783"/>
      <c r="M9" s="783"/>
      <c r="N9" s="783"/>
      <c r="O9" s="783"/>
      <c r="P9" s="783"/>
      <c r="Q9" s="783"/>
      <c r="R9" s="783"/>
      <c r="S9" s="783"/>
      <c r="T9" s="783"/>
      <c r="U9" s="836"/>
      <c r="V9" s="837"/>
      <c r="W9" s="836"/>
      <c r="X9" s="837"/>
      <c r="Y9" s="794" t="s">
        <v>463</v>
      </c>
      <c r="Z9" s="783"/>
      <c r="AA9" s="783"/>
      <c r="AB9" s="783"/>
      <c r="AC9" s="783" t="s">
        <v>464</v>
      </c>
      <c r="AD9" s="783"/>
      <c r="AE9" s="783"/>
      <c r="AF9" s="783"/>
      <c r="AG9" s="783" t="s">
        <v>465</v>
      </c>
      <c r="AH9" s="783"/>
      <c r="AI9" s="783"/>
      <c r="AJ9" s="783"/>
      <c r="AK9" s="836"/>
      <c r="AL9" s="844"/>
      <c r="AM9" s="844"/>
      <c r="AN9" s="845"/>
      <c r="AO9" s="846"/>
      <c r="AP9" s="2"/>
    </row>
    <row r="10" spans="2:86" ht="12" customHeight="1">
      <c r="B10" s="509"/>
      <c r="C10" s="824"/>
      <c r="D10" s="822"/>
      <c r="E10" s="822"/>
      <c r="F10" s="822"/>
      <c r="G10" s="822"/>
      <c r="H10" s="822"/>
      <c r="I10" s="822"/>
      <c r="J10" s="823"/>
      <c r="K10" s="783"/>
      <c r="L10" s="783"/>
      <c r="M10" s="783"/>
      <c r="N10" s="783"/>
      <c r="O10" s="783"/>
      <c r="P10" s="783"/>
      <c r="Q10" s="783"/>
      <c r="R10" s="783"/>
      <c r="S10" s="783"/>
      <c r="T10" s="783"/>
      <c r="U10" s="838"/>
      <c r="V10" s="839"/>
      <c r="W10" s="838"/>
      <c r="X10" s="839"/>
      <c r="Y10" s="153" t="s">
        <v>32</v>
      </c>
      <c r="Z10" s="150" t="s">
        <v>33</v>
      </c>
      <c r="AA10" s="150" t="s">
        <v>466</v>
      </c>
      <c r="AB10" s="150" t="s">
        <v>467</v>
      </c>
      <c r="AC10" s="150" t="s">
        <v>32</v>
      </c>
      <c r="AD10" s="150" t="s">
        <v>33</v>
      </c>
      <c r="AE10" s="150" t="s">
        <v>466</v>
      </c>
      <c r="AF10" s="150" t="s">
        <v>467</v>
      </c>
      <c r="AG10" s="150" t="s">
        <v>32</v>
      </c>
      <c r="AH10" s="150" t="s">
        <v>33</v>
      </c>
      <c r="AI10" s="150" t="s">
        <v>466</v>
      </c>
      <c r="AJ10" s="150" t="s">
        <v>467</v>
      </c>
      <c r="AK10" s="838"/>
      <c r="AL10" s="841"/>
      <c r="AM10" s="841"/>
      <c r="AN10" s="847"/>
      <c r="AO10" s="848"/>
      <c r="AP10" s="2"/>
    </row>
    <row r="11" spans="2:86" ht="12" customHeight="1">
      <c r="B11" s="509"/>
      <c r="C11" s="824"/>
      <c r="D11" s="822"/>
      <c r="E11" s="822"/>
      <c r="F11" s="822"/>
      <c r="G11" s="822"/>
      <c r="H11" s="822"/>
      <c r="I11" s="822"/>
      <c r="J11" s="823"/>
      <c r="K11" s="154"/>
      <c r="L11" s="810"/>
      <c r="M11" s="811"/>
      <c r="N11" s="810"/>
      <c r="O11" s="811"/>
      <c r="P11" s="784"/>
      <c r="Q11" s="786"/>
      <c r="R11" s="277"/>
      <c r="S11" s="277"/>
      <c r="T11" s="277"/>
      <c r="U11" s="784"/>
      <c r="V11" s="786"/>
      <c r="W11" s="784"/>
      <c r="X11" s="785"/>
      <c r="Y11" s="155"/>
      <c r="Z11" s="155"/>
      <c r="AA11" s="155"/>
      <c r="AB11" s="155"/>
      <c r="AC11" s="180"/>
      <c r="AD11" s="180"/>
      <c r="AE11" s="180"/>
      <c r="AF11" s="180"/>
      <c r="AG11" s="180"/>
      <c r="AH11" s="180"/>
      <c r="AI11" s="180"/>
      <c r="AJ11" s="180"/>
      <c r="AK11" s="810"/>
      <c r="AL11" s="849"/>
      <c r="AM11" s="849"/>
      <c r="AN11" s="648"/>
      <c r="AO11" s="649"/>
      <c r="AP11" s="2"/>
      <c r="AQ11" s="179">
        <f>IF(P11="材質劣化",2,IF(P11="漏水",3,1))</f>
        <v>1</v>
      </c>
    </row>
    <row r="12" spans="2:86" ht="12" customHeight="1">
      <c r="B12" s="509"/>
      <c r="C12" s="824"/>
      <c r="D12" s="822"/>
      <c r="E12" s="822"/>
      <c r="F12" s="822"/>
      <c r="G12" s="822"/>
      <c r="H12" s="822"/>
      <c r="I12" s="822"/>
      <c r="J12" s="823"/>
      <c r="K12" s="154"/>
      <c r="L12" s="810"/>
      <c r="M12" s="811"/>
      <c r="N12" s="810"/>
      <c r="O12" s="811"/>
      <c r="P12" s="784"/>
      <c r="Q12" s="786"/>
      <c r="R12" s="277"/>
      <c r="S12" s="277"/>
      <c r="T12" s="277"/>
      <c r="U12" s="784"/>
      <c r="V12" s="786"/>
      <c r="W12" s="784"/>
      <c r="X12" s="785"/>
      <c r="Y12" s="155"/>
      <c r="Z12" s="155"/>
      <c r="AA12" s="155"/>
      <c r="AB12" s="155"/>
      <c r="AC12" s="180"/>
      <c r="AD12" s="180"/>
      <c r="AE12" s="180"/>
      <c r="AF12" s="180"/>
      <c r="AG12" s="180"/>
      <c r="AH12" s="180"/>
      <c r="AI12" s="180"/>
      <c r="AJ12" s="180"/>
      <c r="AK12" s="812"/>
      <c r="AL12" s="813"/>
      <c r="AM12" s="813"/>
      <c r="AN12" s="814"/>
      <c r="AO12" s="815"/>
      <c r="AP12" s="2"/>
      <c r="AQ12" s="179">
        <f t="shared" ref="AQ12:AQ30" si="5">IF(P12="材質劣化",2,IF(P12="漏水",3,1))</f>
        <v>1</v>
      </c>
    </row>
    <row r="13" spans="2:86" ht="12" customHeight="1">
      <c r="B13" s="509"/>
      <c r="C13" s="824"/>
      <c r="D13" s="822"/>
      <c r="E13" s="822"/>
      <c r="F13" s="822"/>
      <c r="G13" s="822"/>
      <c r="H13" s="822"/>
      <c r="I13" s="822"/>
      <c r="J13" s="823"/>
      <c r="K13" s="154"/>
      <c r="L13" s="810"/>
      <c r="M13" s="811"/>
      <c r="N13" s="810"/>
      <c r="O13" s="811"/>
      <c r="P13" s="784"/>
      <c r="Q13" s="786"/>
      <c r="R13" s="277"/>
      <c r="S13" s="277"/>
      <c r="T13" s="277"/>
      <c r="U13" s="784"/>
      <c r="V13" s="786"/>
      <c r="W13" s="784"/>
      <c r="X13" s="785"/>
      <c r="Y13" s="155"/>
      <c r="Z13" s="155"/>
      <c r="AA13" s="155"/>
      <c r="AB13" s="155"/>
      <c r="AC13" s="180"/>
      <c r="AD13" s="180"/>
      <c r="AE13" s="180"/>
      <c r="AF13" s="180"/>
      <c r="AG13" s="180"/>
      <c r="AH13" s="180"/>
      <c r="AI13" s="180"/>
      <c r="AJ13" s="180"/>
      <c r="AK13" s="812"/>
      <c r="AL13" s="813"/>
      <c r="AM13" s="813"/>
      <c r="AN13" s="814"/>
      <c r="AO13" s="815"/>
      <c r="AP13" s="2"/>
      <c r="AQ13" s="179">
        <f t="shared" si="5"/>
        <v>1</v>
      </c>
    </row>
    <row r="14" spans="2:86" ht="12" customHeight="1">
      <c r="B14" s="509"/>
      <c r="C14" s="824"/>
      <c r="D14" s="822"/>
      <c r="E14" s="822"/>
      <c r="F14" s="822"/>
      <c r="G14" s="822"/>
      <c r="H14" s="822"/>
      <c r="I14" s="822"/>
      <c r="J14" s="823"/>
      <c r="K14" s="154"/>
      <c r="L14" s="810"/>
      <c r="M14" s="811"/>
      <c r="N14" s="810"/>
      <c r="O14" s="811"/>
      <c r="P14" s="784"/>
      <c r="Q14" s="786"/>
      <c r="R14" s="277"/>
      <c r="S14" s="277"/>
      <c r="T14" s="277"/>
      <c r="U14" s="784"/>
      <c r="V14" s="786"/>
      <c r="W14" s="784"/>
      <c r="X14" s="785"/>
      <c r="Y14" s="155"/>
      <c r="Z14" s="155"/>
      <c r="AA14" s="155"/>
      <c r="AB14" s="155"/>
      <c r="AC14" s="180"/>
      <c r="AD14" s="180"/>
      <c r="AE14" s="180"/>
      <c r="AF14" s="180"/>
      <c r="AG14" s="180"/>
      <c r="AH14" s="180"/>
      <c r="AI14" s="180"/>
      <c r="AJ14" s="180"/>
      <c r="AK14" s="812"/>
      <c r="AL14" s="813"/>
      <c r="AM14" s="813"/>
      <c r="AN14" s="814"/>
      <c r="AO14" s="815"/>
      <c r="AP14" s="2"/>
      <c r="AQ14" s="179">
        <f t="shared" si="5"/>
        <v>1</v>
      </c>
    </row>
    <row r="15" spans="2:86" ht="12" customHeight="1">
      <c r="B15" s="509"/>
      <c r="C15" s="824"/>
      <c r="D15" s="822"/>
      <c r="E15" s="822"/>
      <c r="F15" s="822"/>
      <c r="G15" s="822"/>
      <c r="H15" s="822"/>
      <c r="I15" s="822"/>
      <c r="J15" s="823"/>
      <c r="K15" s="154"/>
      <c r="L15" s="810"/>
      <c r="M15" s="811"/>
      <c r="N15" s="810"/>
      <c r="O15" s="811"/>
      <c r="P15" s="784"/>
      <c r="Q15" s="786"/>
      <c r="R15" s="277"/>
      <c r="S15" s="277"/>
      <c r="T15" s="277"/>
      <c r="U15" s="784"/>
      <c r="V15" s="786"/>
      <c r="W15" s="784"/>
      <c r="X15" s="785"/>
      <c r="Y15" s="155"/>
      <c r="Z15" s="155"/>
      <c r="AA15" s="155"/>
      <c r="AB15" s="155"/>
      <c r="AC15" s="180"/>
      <c r="AD15" s="180"/>
      <c r="AE15" s="180"/>
      <c r="AF15" s="180"/>
      <c r="AG15" s="180"/>
      <c r="AH15" s="180"/>
      <c r="AI15" s="180"/>
      <c r="AJ15" s="180"/>
      <c r="AK15" s="812"/>
      <c r="AL15" s="813"/>
      <c r="AM15" s="813"/>
      <c r="AN15" s="814"/>
      <c r="AO15" s="815"/>
      <c r="AP15" s="2"/>
      <c r="AQ15" s="179">
        <f t="shared" si="5"/>
        <v>1</v>
      </c>
    </row>
    <row r="16" spans="2:86" ht="12" customHeight="1">
      <c r="B16" s="509"/>
      <c r="C16" s="824"/>
      <c r="D16" s="822"/>
      <c r="E16" s="822"/>
      <c r="F16" s="822"/>
      <c r="G16" s="822"/>
      <c r="H16" s="822"/>
      <c r="I16" s="822"/>
      <c r="J16" s="823"/>
      <c r="K16" s="154"/>
      <c r="L16" s="810"/>
      <c r="M16" s="811"/>
      <c r="N16" s="810"/>
      <c r="O16" s="811"/>
      <c r="P16" s="784"/>
      <c r="Q16" s="786"/>
      <c r="R16" s="277"/>
      <c r="S16" s="277"/>
      <c r="T16" s="277"/>
      <c r="U16" s="784"/>
      <c r="V16" s="786"/>
      <c r="W16" s="784"/>
      <c r="X16" s="785"/>
      <c r="Y16" s="155"/>
      <c r="Z16" s="155"/>
      <c r="AA16" s="155"/>
      <c r="AB16" s="155"/>
      <c r="AC16" s="180"/>
      <c r="AD16" s="180"/>
      <c r="AE16" s="180"/>
      <c r="AF16" s="180"/>
      <c r="AG16" s="180"/>
      <c r="AH16" s="180"/>
      <c r="AI16" s="180"/>
      <c r="AJ16" s="180"/>
      <c r="AK16" s="812"/>
      <c r="AL16" s="813"/>
      <c r="AM16" s="813"/>
      <c r="AN16" s="814"/>
      <c r="AO16" s="815"/>
      <c r="AP16" s="2"/>
      <c r="AQ16" s="179">
        <f t="shared" si="5"/>
        <v>1</v>
      </c>
    </row>
    <row r="17" spans="2:43" ht="12" customHeight="1">
      <c r="B17" s="509"/>
      <c r="C17" s="824"/>
      <c r="D17" s="822"/>
      <c r="E17" s="822"/>
      <c r="F17" s="822"/>
      <c r="G17" s="822"/>
      <c r="H17" s="822"/>
      <c r="I17" s="822"/>
      <c r="J17" s="823"/>
      <c r="K17" s="154"/>
      <c r="L17" s="810"/>
      <c r="M17" s="811"/>
      <c r="N17" s="810"/>
      <c r="O17" s="811"/>
      <c r="P17" s="784"/>
      <c r="Q17" s="786"/>
      <c r="R17" s="277"/>
      <c r="S17" s="277"/>
      <c r="T17" s="277"/>
      <c r="U17" s="784"/>
      <c r="V17" s="786"/>
      <c r="W17" s="784"/>
      <c r="X17" s="785"/>
      <c r="Y17" s="155"/>
      <c r="Z17" s="155"/>
      <c r="AA17" s="155"/>
      <c r="AB17" s="155"/>
      <c r="AC17" s="180"/>
      <c r="AD17" s="180"/>
      <c r="AE17" s="180"/>
      <c r="AF17" s="180"/>
      <c r="AG17" s="180"/>
      <c r="AH17" s="180"/>
      <c r="AI17" s="180"/>
      <c r="AJ17" s="180"/>
      <c r="AK17" s="784"/>
      <c r="AL17" s="785"/>
      <c r="AM17" s="785"/>
      <c r="AN17" s="645"/>
      <c r="AO17" s="646"/>
      <c r="AP17" s="2"/>
      <c r="AQ17" s="179">
        <f t="shared" si="5"/>
        <v>1</v>
      </c>
    </row>
    <row r="18" spans="2:43" ht="12" customHeight="1">
      <c r="B18" s="509"/>
      <c r="C18" s="824"/>
      <c r="D18" s="822"/>
      <c r="E18" s="822"/>
      <c r="F18" s="822"/>
      <c r="G18" s="822"/>
      <c r="H18" s="822"/>
      <c r="I18" s="822"/>
      <c r="J18" s="823"/>
      <c r="K18" s="154"/>
      <c r="L18" s="810"/>
      <c r="M18" s="811"/>
      <c r="N18" s="810"/>
      <c r="O18" s="811"/>
      <c r="P18" s="784"/>
      <c r="Q18" s="786"/>
      <c r="R18" s="277"/>
      <c r="S18" s="277"/>
      <c r="T18" s="277"/>
      <c r="U18" s="784"/>
      <c r="V18" s="786"/>
      <c r="W18" s="784"/>
      <c r="X18" s="785"/>
      <c r="Y18" s="155"/>
      <c r="Z18" s="155"/>
      <c r="AA18" s="155"/>
      <c r="AB18" s="155"/>
      <c r="AC18" s="180"/>
      <c r="AD18" s="180"/>
      <c r="AE18" s="180"/>
      <c r="AF18" s="180"/>
      <c r="AG18" s="180"/>
      <c r="AH18" s="180"/>
      <c r="AI18" s="180"/>
      <c r="AJ18" s="180"/>
      <c r="AK18" s="784"/>
      <c r="AL18" s="785"/>
      <c r="AM18" s="785"/>
      <c r="AN18" s="645"/>
      <c r="AO18" s="646"/>
      <c r="AP18" s="2"/>
      <c r="AQ18" s="179">
        <f t="shared" si="5"/>
        <v>1</v>
      </c>
    </row>
    <row r="19" spans="2:43" ht="12" customHeight="1">
      <c r="B19" s="509"/>
      <c r="C19" s="824"/>
      <c r="D19" s="822"/>
      <c r="E19" s="822"/>
      <c r="F19" s="822"/>
      <c r="G19" s="822"/>
      <c r="H19" s="822"/>
      <c r="I19" s="822"/>
      <c r="J19" s="823"/>
      <c r="K19" s="154"/>
      <c r="L19" s="810"/>
      <c r="M19" s="811"/>
      <c r="N19" s="810"/>
      <c r="O19" s="811"/>
      <c r="P19" s="784"/>
      <c r="Q19" s="786"/>
      <c r="R19" s="277"/>
      <c r="S19" s="277"/>
      <c r="T19" s="277"/>
      <c r="U19" s="784"/>
      <c r="V19" s="786"/>
      <c r="W19" s="784"/>
      <c r="X19" s="785"/>
      <c r="Y19" s="155"/>
      <c r="Z19" s="155"/>
      <c r="AA19" s="155"/>
      <c r="AB19" s="155"/>
      <c r="AC19" s="180"/>
      <c r="AD19" s="180"/>
      <c r="AE19" s="180"/>
      <c r="AF19" s="180"/>
      <c r="AG19" s="180"/>
      <c r="AH19" s="180"/>
      <c r="AI19" s="180"/>
      <c r="AJ19" s="180"/>
      <c r="AK19" s="784"/>
      <c r="AL19" s="785"/>
      <c r="AM19" s="785"/>
      <c r="AN19" s="645"/>
      <c r="AO19" s="646"/>
      <c r="AP19" s="2"/>
      <c r="AQ19" s="179">
        <f t="shared" si="5"/>
        <v>1</v>
      </c>
    </row>
    <row r="20" spans="2:43" ht="12" customHeight="1">
      <c r="B20" s="509"/>
      <c r="C20" s="824"/>
      <c r="D20" s="822"/>
      <c r="E20" s="822"/>
      <c r="F20" s="822"/>
      <c r="G20" s="822"/>
      <c r="H20" s="822"/>
      <c r="I20" s="822"/>
      <c r="J20" s="823"/>
      <c r="K20" s="154"/>
      <c r="L20" s="810"/>
      <c r="M20" s="811"/>
      <c r="N20" s="810"/>
      <c r="O20" s="811"/>
      <c r="P20" s="784"/>
      <c r="Q20" s="786"/>
      <c r="R20" s="277"/>
      <c r="S20" s="277"/>
      <c r="T20" s="277"/>
      <c r="U20" s="784"/>
      <c r="V20" s="786"/>
      <c r="W20" s="784"/>
      <c r="X20" s="785"/>
      <c r="Y20" s="155"/>
      <c r="Z20" s="155"/>
      <c r="AA20" s="155"/>
      <c r="AB20" s="155"/>
      <c r="AC20" s="180"/>
      <c r="AD20" s="180"/>
      <c r="AE20" s="180"/>
      <c r="AF20" s="180"/>
      <c r="AG20" s="180"/>
      <c r="AH20" s="180"/>
      <c r="AI20" s="180"/>
      <c r="AJ20" s="180"/>
      <c r="AK20" s="784"/>
      <c r="AL20" s="785"/>
      <c r="AM20" s="785"/>
      <c r="AN20" s="645"/>
      <c r="AO20" s="646"/>
      <c r="AP20" s="2"/>
      <c r="AQ20" s="179">
        <f t="shared" si="5"/>
        <v>1</v>
      </c>
    </row>
    <row r="21" spans="2:43" ht="12" customHeight="1">
      <c r="B21" s="509"/>
      <c r="C21" s="824"/>
      <c r="D21" s="822"/>
      <c r="E21" s="822"/>
      <c r="F21" s="822"/>
      <c r="G21" s="822"/>
      <c r="H21" s="822"/>
      <c r="I21" s="822"/>
      <c r="J21" s="823"/>
      <c r="K21" s="154"/>
      <c r="L21" s="810"/>
      <c r="M21" s="811"/>
      <c r="N21" s="810"/>
      <c r="O21" s="811"/>
      <c r="P21" s="784"/>
      <c r="Q21" s="786"/>
      <c r="R21" s="277"/>
      <c r="S21" s="277"/>
      <c r="T21" s="277"/>
      <c r="U21" s="784"/>
      <c r="V21" s="786"/>
      <c r="W21" s="784"/>
      <c r="X21" s="785"/>
      <c r="Y21" s="155"/>
      <c r="Z21" s="155"/>
      <c r="AA21" s="155"/>
      <c r="AB21" s="155"/>
      <c r="AC21" s="180"/>
      <c r="AD21" s="180"/>
      <c r="AE21" s="180"/>
      <c r="AF21" s="180"/>
      <c r="AG21" s="180"/>
      <c r="AH21" s="180"/>
      <c r="AI21" s="180"/>
      <c r="AJ21" s="180"/>
      <c r="AK21" s="784"/>
      <c r="AL21" s="785"/>
      <c r="AM21" s="785"/>
      <c r="AN21" s="645"/>
      <c r="AO21" s="646"/>
      <c r="AP21" s="2"/>
      <c r="AQ21" s="179">
        <f t="shared" si="5"/>
        <v>1</v>
      </c>
    </row>
    <row r="22" spans="2:43" ht="12" customHeight="1">
      <c r="B22" s="509"/>
      <c r="C22" s="824"/>
      <c r="D22" s="822"/>
      <c r="E22" s="822"/>
      <c r="F22" s="822"/>
      <c r="G22" s="822"/>
      <c r="H22" s="822"/>
      <c r="I22" s="822"/>
      <c r="J22" s="823"/>
      <c r="K22" s="154"/>
      <c r="L22" s="810"/>
      <c r="M22" s="811"/>
      <c r="N22" s="810"/>
      <c r="O22" s="811"/>
      <c r="P22" s="784"/>
      <c r="Q22" s="786"/>
      <c r="R22" s="277"/>
      <c r="S22" s="277"/>
      <c r="T22" s="277"/>
      <c r="U22" s="784"/>
      <c r="V22" s="786"/>
      <c r="W22" s="784"/>
      <c r="X22" s="785"/>
      <c r="Y22" s="155"/>
      <c r="Z22" s="155"/>
      <c r="AA22" s="155"/>
      <c r="AB22" s="155"/>
      <c r="AC22" s="180"/>
      <c r="AD22" s="180"/>
      <c r="AE22" s="180"/>
      <c r="AF22" s="180"/>
      <c r="AG22" s="180"/>
      <c r="AH22" s="180"/>
      <c r="AI22" s="180"/>
      <c r="AJ22" s="180"/>
      <c r="AK22" s="784"/>
      <c r="AL22" s="785"/>
      <c r="AM22" s="785"/>
      <c r="AN22" s="645"/>
      <c r="AO22" s="646"/>
      <c r="AP22" s="2"/>
      <c r="AQ22" s="179">
        <f t="shared" si="5"/>
        <v>1</v>
      </c>
    </row>
    <row r="23" spans="2:43" ht="12" customHeight="1">
      <c r="B23" s="509"/>
      <c r="C23" s="824"/>
      <c r="D23" s="822"/>
      <c r="E23" s="822"/>
      <c r="F23" s="822"/>
      <c r="G23" s="822"/>
      <c r="H23" s="822"/>
      <c r="I23" s="822"/>
      <c r="J23" s="823"/>
      <c r="K23" s="154"/>
      <c r="L23" s="810"/>
      <c r="M23" s="811"/>
      <c r="N23" s="810"/>
      <c r="O23" s="811"/>
      <c r="P23" s="784"/>
      <c r="Q23" s="786"/>
      <c r="R23" s="277"/>
      <c r="S23" s="277"/>
      <c r="T23" s="277"/>
      <c r="U23" s="784"/>
      <c r="V23" s="786"/>
      <c r="W23" s="784"/>
      <c r="X23" s="785"/>
      <c r="Y23" s="155"/>
      <c r="Z23" s="155"/>
      <c r="AA23" s="155"/>
      <c r="AB23" s="155"/>
      <c r="AC23" s="180"/>
      <c r="AD23" s="180"/>
      <c r="AE23" s="180"/>
      <c r="AF23" s="180"/>
      <c r="AG23" s="180"/>
      <c r="AH23" s="180"/>
      <c r="AI23" s="180"/>
      <c r="AJ23" s="180"/>
      <c r="AK23" s="784"/>
      <c r="AL23" s="785"/>
      <c r="AM23" s="785"/>
      <c r="AN23" s="645"/>
      <c r="AO23" s="646"/>
      <c r="AP23" s="2"/>
      <c r="AQ23" s="179">
        <f t="shared" si="5"/>
        <v>1</v>
      </c>
    </row>
    <row r="24" spans="2:43" ht="12" customHeight="1">
      <c r="B24" s="509"/>
      <c r="C24" s="824"/>
      <c r="D24" s="822"/>
      <c r="E24" s="822"/>
      <c r="F24" s="822"/>
      <c r="G24" s="822"/>
      <c r="H24" s="822"/>
      <c r="I24" s="822"/>
      <c r="J24" s="823"/>
      <c r="K24" s="154"/>
      <c r="L24" s="810"/>
      <c r="M24" s="811"/>
      <c r="N24" s="810"/>
      <c r="O24" s="811"/>
      <c r="P24" s="784"/>
      <c r="Q24" s="786"/>
      <c r="R24" s="277"/>
      <c r="S24" s="277"/>
      <c r="T24" s="277"/>
      <c r="U24" s="784"/>
      <c r="V24" s="786"/>
      <c r="W24" s="784"/>
      <c r="X24" s="785"/>
      <c r="Y24" s="155"/>
      <c r="Z24" s="155"/>
      <c r="AA24" s="155"/>
      <c r="AB24" s="155"/>
      <c r="AC24" s="180"/>
      <c r="AD24" s="180"/>
      <c r="AE24" s="180"/>
      <c r="AF24" s="180"/>
      <c r="AG24" s="180"/>
      <c r="AH24" s="180"/>
      <c r="AI24" s="180"/>
      <c r="AJ24" s="180"/>
      <c r="AK24" s="784"/>
      <c r="AL24" s="785"/>
      <c r="AM24" s="785"/>
      <c r="AN24" s="645"/>
      <c r="AO24" s="646"/>
      <c r="AP24" s="2"/>
      <c r="AQ24" s="179">
        <f t="shared" si="5"/>
        <v>1</v>
      </c>
    </row>
    <row r="25" spans="2:43" ht="12" customHeight="1">
      <c r="B25" s="509"/>
      <c r="C25" s="824"/>
      <c r="D25" s="822"/>
      <c r="E25" s="822"/>
      <c r="F25" s="822"/>
      <c r="G25" s="822"/>
      <c r="H25" s="822"/>
      <c r="I25" s="822"/>
      <c r="J25" s="823"/>
      <c r="K25" s="154"/>
      <c r="L25" s="810"/>
      <c r="M25" s="811"/>
      <c r="N25" s="810"/>
      <c r="O25" s="811"/>
      <c r="P25" s="784"/>
      <c r="Q25" s="786"/>
      <c r="R25" s="277"/>
      <c r="S25" s="277"/>
      <c r="T25" s="277"/>
      <c r="U25" s="784"/>
      <c r="V25" s="786"/>
      <c r="W25" s="784"/>
      <c r="X25" s="785"/>
      <c r="Y25" s="155"/>
      <c r="Z25" s="155"/>
      <c r="AA25" s="155"/>
      <c r="AB25" s="155"/>
      <c r="AC25" s="180"/>
      <c r="AD25" s="180"/>
      <c r="AE25" s="180"/>
      <c r="AF25" s="180"/>
      <c r="AG25" s="180"/>
      <c r="AH25" s="180"/>
      <c r="AI25" s="180"/>
      <c r="AJ25" s="180"/>
      <c r="AK25" s="784"/>
      <c r="AL25" s="785"/>
      <c r="AM25" s="785"/>
      <c r="AN25" s="645"/>
      <c r="AO25" s="646"/>
      <c r="AP25" s="2"/>
      <c r="AQ25" s="179">
        <f t="shared" si="5"/>
        <v>1</v>
      </c>
    </row>
    <row r="26" spans="2:43" ht="12" customHeight="1">
      <c r="B26" s="509"/>
      <c r="C26" s="824"/>
      <c r="D26" s="822"/>
      <c r="E26" s="822"/>
      <c r="F26" s="822"/>
      <c r="G26" s="822"/>
      <c r="H26" s="822"/>
      <c r="I26" s="822"/>
      <c r="J26" s="823"/>
      <c r="K26" s="154"/>
      <c r="L26" s="810"/>
      <c r="M26" s="811"/>
      <c r="N26" s="810"/>
      <c r="O26" s="811"/>
      <c r="P26" s="784"/>
      <c r="Q26" s="786"/>
      <c r="R26" s="277"/>
      <c r="S26" s="277"/>
      <c r="T26" s="277"/>
      <c r="U26" s="784"/>
      <c r="V26" s="786"/>
      <c r="W26" s="784"/>
      <c r="X26" s="785"/>
      <c r="Y26" s="155"/>
      <c r="Z26" s="155"/>
      <c r="AA26" s="155"/>
      <c r="AB26" s="155"/>
      <c r="AC26" s="180"/>
      <c r="AD26" s="180"/>
      <c r="AE26" s="180"/>
      <c r="AF26" s="180"/>
      <c r="AG26" s="180"/>
      <c r="AH26" s="180"/>
      <c r="AI26" s="180"/>
      <c r="AJ26" s="180"/>
      <c r="AK26" s="784"/>
      <c r="AL26" s="785"/>
      <c r="AM26" s="785"/>
      <c r="AN26" s="645"/>
      <c r="AO26" s="646"/>
      <c r="AP26" s="2"/>
      <c r="AQ26" s="179">
        <f t="shared" si="5"/>
        <v>1</v>
      </c>
    </row>
    <row r="27" spans="2:43" ht="12" customHeight="1">
      <c r="B27" s="509"/>
      <c r="C27" s="824"/>
      <c r="D27" s="822"/>
      <c r="E27" s="822"/>
      <c r="F27" s="822"/>
      <c r="G27" s="822"/>
      <c r="H27" s="822"/>
      <c r="I27" s="822"/>
      <c r="J27" s="823"/>
      <c r="K27" s="154"/>
      <c r="L27" s="810"/>
      <c r="M27" s="811"/>
      <c r="N27" s="810"/>
      <c r="O27" s="811"/>
      <c r="P27" s="784"/>
      <c r="Q27" s="786"/>
      <c r="R27" s="277"/>
      <c r="S27" s="277"/>
      <c r="T27" s="277"/>
      <c r="U27" s="784"/>
      <c r="V27" s="786"/>
      <c r="W27" s="784"/>
      <c r="X27" s="785"/>
      <c r="Y27" s="155"/>
      <c r="Z27" s="155"/>
      <c r="AA27" s="155"/>
      <c r="AB27" s="155"/>
      <c r="AC27" s="180"/>
      <c r="AD27" s="180"/>
      <c r="AE27" s="180"/>
      <c r="AF27" s="180"/>
      <c r="AG27" s="180"/>
      <c r="AH27" s="180"/>
      <c r="AI27" s="180"/>
      <c r="AJ27" s="180"/>
      <c r="AK27" s="784"/>
      <c r="AL27" s="785"/>
      <c r="AM27" s="785"/>
      <c r="AN27" s="645"/>
      <c r="AO27" s="646"/>
      <c r="AP27" s="2"/>
      <c r="AQ27" s="179">
        <f t="shared" si="5"/>
        <v>1</v>
      </c>
    </row>
    <row r="28" spans="2:43" ht="12" customHeight="1">
      <c r="B28" s="509"/>
      <c r="C28" s="824"/>
      <c r="D28" s="822"/>
      <c r="E28" s="822"/>
      <c r="F28" s="822"/>
      <c r="G28" s="822"/>
      <c r="H28" s="822"/>
      <c r="I28" s="822"/>
      <c r="J28" s="823"/>
      <c r="K28" s="154"/>
      <c r="L28" s="810"/>
      <c r="M28" s="811"/>
      <c r="N28" s="810"/>
      <c r="O28" s="811"/>
      <c r="P28" s="784"/>
      <c r="Q28" s="786"/>
      <c r="R28" s="277"/>
      <c r="S28" s="277"/>
      <c r="T28" s="277"/>
      <c r="U28" s="784"/>
      <c r="V28" s="786"/>
      <c r="W28" s="784"/>
      <c r="X28" s="785"/>
      <c r="Y28" s="155"/>
      <c r="Z28" s="155"/>
      <c r="AA28" s="155"/>
      <c r="AB28" s="155"/>
      <c r="AC28" s="180"/>
      <c r="AD28" s="180"/>
      <c r="AE28" s="180"/>
      <c r="AF28" s="180"/>
      <c r="AG28" s="180"/>
      <c r="AH28" s="180"/>
      <c r="AI28" s="180"/>
      <c r="AJ28" s="180"/>
      <c r="AK28" s="784"/>
      <c r="AL28" s="785"/>
      <c r="AM28" s="785"/>
      <c r="AN28" s="645"/>
      <c r="AO28" s="646"/>
      <c r="AP28" s="2"/>
      <c r="AQ28" s="179">
        <f t="shared" si="5"/>
        <v>1</v>
      </c>
    </row>
    <row r="29" spans="2:43" ht="12" customHeight="1">
      <c r="B29" s="509"/>
      <c r="C29" s="824"/>
      <c r="D29" s="822"/>
      <c r="E29" s="822"/>
      <c r="F29" s="822"/>
      <c r="G29" s="822"/>
      <c r="H29" s="822"/>
      <c r="I29" s="822"/>
      <c r="J29" s="823"/>
      <c r="K29" s="154"/>
      <c r="L29" s="810"/>
      <c r="M29" s="811"/>
      <c r="N29" s="810"/>
      <c r="O29" s="811"/>
      <c r="P29" s="784"/>
      <c r="Q29" s="786"/>
      <c r="R29" s="277"/>
      <c r="S29" s="277"/>
      <c r="T29" s="277"/>
      <c r="U29" s="784"/>
      <c r="V29" s="786"/>
      <c r="W29" s="784"/>
      <c r="X29" s="785"/>
      <c r="Y29" s="155"/>
      <c r="Z29" s="155"/>
      <c r="AA29" s="155"/>
      <c r="AB29" s="155"/>
      <c r="AC29" s="180"/>
      <c r="AD29" s="180"/>
      <c r="AE29" s="180"/>
      <c r="AF29" s="180"/>
      <c r="AG29" s="180"/>
      <c r="AH29" s="180"/>
      <c r="AI29" s="180"/>
      <c r="AJ29" s="180"/>
      <c r="AK29" s="784"/>
      <c r="AL29" s="785"/>
      <c r="AM29" s="785"/>
      <c r="AN29" s="645"/>
      <c r="AO29" s="646"/>
      <c r="AP29" s="2"/>
      <c r="AQ29" s="179">
        <f t="shared" si="5"/>
        <v>1</v>
      </c>
    </row>
    <row r="30" spans="2:43" ht="12" customHeight="1">
      <c r="B30" s="509"/>
      <c r="C30" s="824"/>
      <c r="D30" s="822"/>
      <c r="E30" s="822"/>
      <c r="F30" s="822"/>
      <c r="G30" s="822"/>
      <c r="H30" s="822"/>
      <c r="I30" s="822"/>
      <c r="J30" s="823"/>
      <c r="K30" s="154"/>
      <c r="L30" s="810"/>
      <c r="M30" s="811"/>
      <c r="N30" s="810"/>
      <c r="O30" s="811"/>
      <c r="P30" s="784"/>
      <c r="Q30" s="786"/>
      <c r="R30" s="277"/>
      <c r="S30" s="277"/>
      <c r="T30" s="277"/>
      <c r="U30" s="784"/>
      <c r="V30" s="786"/>
      <c r="W30" s="784"/>
      <c r="X30" s="785"/>
      <c r="Y30" s="155"/>
      <c r="Z30" s="155"/>
      <c r="AA30" s="155"/>
      <c r="AB30" s="155"/>
      <c r="AC30" s="180"/>
      <c r="AD30" s="180"/>
      <c r="AE30" s="180"/>
      <c r="AF30" s="180"/>
      <c r="AG30" s="180"/>
      <c r="AH30" s="180"/>
      <c r="AI30" s="180"/>
      <c r="AJ30" s="180"/>
      <c r="AK30" s="784"/>
      <c r="AL30" s="785"/>
      <c r="AM30" s="785"/>
      <c r="AN30" s="645"/>
      <c r="AO30" s="646"/>
      <c r="AP30" s="2"/>
      <c r="AQ30" s="179">
        <f t="shared" si="5"/>
        <v>1</v>
      </c>
    </row>
    <row r="31" spans="2:43" ht="12" customHeight="1">
      <c r="B31" s="509"/>
      <c r="C31" s="824"/>
      <c r="D31" s="822"/>
      <c r="E31" s="822"/>
      <c r="F31" s="822"/>
      <c r="G31" s="822"/>
      <c r="H31" s="822"/>
      <c r="I31" s="822"/>
      <c r="J31" s="823"/>
      <c r="K31" s="783" t="s">
        <v>218</v>
      </c>
      <c r="L31" s="783" t="s">
        <v>217</v>
      </c>
      <c r="M31" s="783"/>
      <c r="N31" s="783"/>
      <c r="O31" s="783"/>
      <c r="P31" s="783"/>
      <c r="Q31" s="783"/>
      <c r="R31" s="783"/>
      <c r="S31" s="783"/>
      <c r="T31" s="783"/>
      <c r="U31" s="783"/>
      <c r="V31" s="783"/>
      <c r="W31" s="783"/>
      <c r="X31" s="783"/>
      <c r="Y31" s="792" t="s">
        <v>468</v>
      </c>
      <c r="Z31" s="793"/>
      <c r="AA31" s="793"/>
      <c r="AB31" s="794"/>
      <c r="AC31" s="181">
        <f t="shared" ref="AC31:AJ31" si="6">SUM(AC11:AC30)</f>
        <v>0</v>
      </c>
      <c r="AD31" s="181">
        <f t="shared" si="6"/>
        <v>0</v>
      </c>
      <c r="AE31" s="181">
        <f t="shared" si="6"/>
        <v>0</v>
      </c>
      <c r="AF31" s="181">
        <f t="shared" si="6"/>
        <v>0</v>
      </c>
      <c r="AG31" s="181">
        <f t="shared" si="6"/>
        <v>0</v>
      </c>
      <c r="AH31" s="181">
        <f t="shared" si="6"/>
        <v>0</v>
      </c>
      <c r="AI31" s="181">
        <f t="shared" si="6"/>
        <v>0</v>
      </c>
      <c r="AJ31" s="181">
        <f t="shared" si="6"/>
        <v>0</v>
      </c>
      <c r="AK31" s="792" t="s">
        <v>216</v>
      </c>
      <c r="AL31" s="793"/>
      <c r="AM31" s="793"/>
      <c r="AN31" s="645"/>
      <c r="AO31" s="646"/>
      <c r="AP31" s="2"/>
    </row>
    <row r="32" spans="2:43" ht="12" customHeight="1">
      <c r="B32" s="509"/>
      <c r="C32" s="824"/>
      <c r="D32" s="822"/>
      <c r="E32" s="822"/>
      <c r="F32" s="822"/>
      <c r="G32" s="822"/>
      <c r="H32" s="822"/>
      <c r="I32" s="822"/>
      <c r="J32" s="823"/>
      <c r="K32" s="783"/>
      <c r="L32" s="783" t="s">
        <v>469</v>
      </c>
      <c r="M32" s="783"/>
      <c r="N32" s="783"/>
      <c r="O32" s="783" t="s">
        <v>215</v>
      </c>
      <c r="P32" s="783"/>
      <c r="Q32" s="783"/>
      <c r="R32" s="783"/>
      <c r="S32" s="783"/>
      <c r="T32" s="783"/>
      <c r="U32" s="783"/>
      <c r="V32" s="783"/>
      <c r="W32" s="783"/>
      <c r="X32" s="783"/>
      <c r="Y32" s="155">
        <f>COUNTIF(Y11:Y30,"○")</f>
        <v>0</v>
      </c>
      <c r="Z32" s="155">
        <f>COUNTIF(Z11:Z30,"○")</f>
        <v>0</v>
      </c>
      <c r="AA32" s="155">
        <f>COUNTIF(AA11:AA30,"○")</f>
        <v>0</v>
      </c>
      <c r="AB32" s="155">
        <f>COUNTIF(AB11:AB30,"○")</f>
        <v>0</v>
      </c>
      <c r="AC32" s="155">
        <f t="shared" ref="AC32:AJ32" si="7">COUNT(AC11:AC30)</f>
        <v>0</v>
      </c>
      <c r="AD32" s="155">
        <f t="shared" si="7"/>
        <v>0</v>
      </c>
      <c r="AE32" s="155">
        <f t="shared" si="7"/>
        <v>0</v>
      </c>
      <c r="AF32" s="155">
        <f t="shared" si="7"/>
        <v>0</v>
      </c>
      <c r="AG32" s="155">
        <f t="shared" si="7"/>
        <v>0</v>
      </c>
      <c r="AH32" s="155">
        <f t="shared" si="7"/>
        <v>0</v>
      </c>
      <c r="AI32" s="155">
        <f t="shared" si="7"/>
        <v>0</v>
      </c>
      <c r="AJ32" s="155">
        <f t="shared" si="7"/>
        <v>0</v>
      </c>
      <c r="AK32" s="801"/>
      <c r="AL32" s="802"/>
      <c r="AM32" s="802"/>
      <c r="AN32" s="802"/>
      <c r="AO32" s="803"/>
      <c r="AP32" s="2"/>
    </row>
    <row r="33" spans="2:86" ht="12" customHeight="1">
      <c r="B33" s="509"/>
      <c r="C33" s="824"/>
      <c r="D33" s="822"/>
      <c r="E33" s="822"/>
      <c r="F33" s="822"/>
      <c r="G33" s="822"/>
      <c r="H33" s="822"/>
      <c r="I33" s="822"/>
      <c r="J33" s="823"/>
      <c r="K33" s="783"/>
      <c r="L33" s="783"/>
      <c r="M33" s="783"/>
      <c r="N33" s="783"/>
      <c r="O33" s="783" t="s">
        <v>470</v>
      </c>
      <c r="P33" s="783"/>
      <c r="Q33" s="783"/>
      <c r="R33" s="783"/>
      <c r="S33" s="783"/>
      <c r="T33" s="783"/>
      <c r="U33" s="783"/>
      <c r="V33" s="783"/>
      <c r="W33" s="783"/>
      <c r="X33" s="783"/>
      <c r="Y33" s="784" t="str">
        <f>IF(Y32&gt;0,"Ⅳ",IF(Z32&gt;0,"Ⅲ",IF(AA32&gt;0,"Ⅱa",IF(AB32&gt;0,"Ⅱb","Ⅰ"))))</f>
        <v>Ⅰ</v>
      </c>
      <c r="Z33" s="785"/>
      <c r="AA33" s="785"/>
      <c r="AB33" s="786"/>
      <c r="AC33" s="784" t="str">
        <f>IF(AC32&gt;0,"Ⅳ",IF(AD32&gt;0,"Ⅲ",IF(AE32&gt;0,"Ⅱa",IF(AF32&gt;0,"Ⅱb","Ⅰ"))))</f>
        <v>Ⅰ</v>
      </c>
      <c r="AD33" s="785"/>
      <c r="AE33" s="785"/>
      <c r="AF33" s="786"/>
      <c r="AG33" s="784" t="str">
        <f>IF(AG32&gt;0,"Ⅳ",IF(AH32&gt;0,"Ⅲ",IF(AI32&gt;0,"Ⅱa",IF(AJ32&gt;0,"Ⅱb","Ⅰ"))))</f>
        <v>Ⅰ</v>
      </c>
      <c r="AH33" s="785"/>
      <c r="AI33" s="785"/>
      <c r="AJ33" s="786"/>
      <c r="AK33" s="804"/>
      <c r="AL33" s="805"/>
      <c r="AM33" s="805"/>
      <c r="AN33" s="805"/>
      <c r="AO33" s="806"/>
      <c r="AP33" s="2"/>
      <c r="AQ33" s="58" t="s">
        <v>315</v>
      </c>
      <c r="AR33" s="58" t="s">
        <v>316</v>
      </c>
      <c r="AS33" s="480" t="s">
        <v>319</v>
      </c>
      <c r="AT33" s="631"/>
    </row>
    <row r="34" spans="2:86" ht="12" customHeight="1">
      <c r="B34" s="509"/>
      <c r="C34" s="824"/>
      <c r="D34" s="822"/>
      <c r="E34" s="822"/>
      <c r="F34" s="822"/>
      <c r="G34" s="822"/>
      <c r="H34" s="822"/>
      <c r="I34" s="822"/>
      <c r="J34" s="823"/>
      <c r="K34" s="783"/>
      <c r="L34" s="783" t="s">
        <v>471</v>
      </c>
      <c r="M34" s="783"/>
      <c r="N34" s="783"/>
      <c r="O34" s="783" t="s">
        <v>214</v>
      </c>
      <c r="P34" s="783"/>
      <c r="Q34" s="783"/>
      <c r="R34" s="783"/>
      <c r="S34" s="783"/>
      <c r="T34" s="783"/>
      <c r="U34" s="783"/>
      <c r="V34" s="783"/>
      <c r="W34" s="783"/>
      <c r="X34" s="783"/>
      <c r="Y34" s="150" t="s">
        <v>32</v>
      </c>
      <c r="Z34" s="150" t="s">
        <v>33</v>
      </c>
      <c r="AA34" s="798" t="s">
        <v>34</v>
      </c>
      <c r="AB34" s="798"/>
      <c r="AC34" s="150" t="s">
        <v>32</v>
      </c>
      <c r="AD34" s="150" t="s">
        <v>33</v>
      </c>
      <c r="AE34" s="798" t="s">
        <v>34</v>
      </c>
      <c r="AF34" s="798"/>
      <c r="AG34" s="150" t="s">
        <v>32</v>
      </c>
      <c r="AH34" s="150" t="s">
        <v>33</v>
      </c>
      <c r="AI34" s="798" t="s">
        <v>34</v>
      </c>
      <c r="AJ34" s="798"/>
      <c r="AK34" s="804"/>
      <c r="AL34" s="805"/>
      <c r="AM34" s="805"/>
      <c r="AN34" s="805"/>
      <c r="AO34" s="806"/>
      <c r="AP34" s="2"/>
      <c r="AQ34" s="799">
        <f>+Y32+Z32</f>
        <v>0</v>
      </c>
      <c r="AR34" s="800"/>
      <c r="AS34" s="799">
        <f>+AA32+AB32</f>
        <v>0</v>
      </c>
      <c r="AT34" s="800"/>
    </row>
    <row r="35" spans="2:86" ht="12" customHeight="1">
      <c r="B35" s="509"/>
      <c r="C35" s="824"/>
      <c r="D35" s="822"/>
      <c r="E35" s="822"/>
      <c r="F35" s="822"/>
      <c r="G35" s="822"/>
      <c r="H35" s="822"/>
      <c r="I35" s="822"/>
      <c r="J35" s="823"/>
      <c r="K35" s="783"/>
      <c r="L35" s="783"/>
      <c r="M35" s="783"/>
      <c r="N35" s="783"/>
      <c r="O35" s="783" t="s">
        <v>472</v>
      </c>
      <c r="P35" s="783"/>
      <c r="Q35" s="783"/>
      <c r="R35" s="783"/>
      <c r="S35" s="783"/>
      <c r="T35" s="783"/>
      <c r="U35" s="783"/>
      <c r="V35" s="783"/>
      <c r="W35" s="783"/>
      <c r="X35" s="783"/>
      <c r="Y35" s="155" t="str">
        <f>IF(Y32=0,"",1)</f>
        <v/>
      </c>
      <c r="Z35" s="155" t="str">
        <f>IF(Z32=0,"",1)</f>
        <v/>
      </c>
      <c r="AA35" s="790" t="str">
        <f>IF(AQ34=1,"",IF(AS34&gt;0,1,""))</f>
        <v/>
      </c>
      <c r="AB35" s="791"/>
      <c r="AC35" s="155">
        <f>+AC32</f>
        <v>0</v>
      </c>
      <c r="AD35" s="155">
        <f>AD32</f>
        <v>0</v>
      </c>
      <c r="AE35" s="790">
        <f>AE32+AF32</f>
        <v>0</v>
      </c>
      <c r="AF35" s="791"/>
      <c r="AG35" s="155">
        <f>AG32</f>
        <v>0</v>
      </c>
      <c r="AH35" s="155">
        <f>AH32</f>
        <v>0</v>
      </c>
      <c r="AI35" s="790">
        <f>AI32+AJ32</f>
        <v>0</v>
      </c>
      <c r="AJ35" s="791"/>
      <c r="AK35" s="804"/>
      <c r="AL35" s="805"/>
      <c r="AM35" s="805"/>
      <c r="AN35" s="805"/>
      <c r="AO35" s="806"/>
      <c r="AP35" s="2"/>
      <c r="AQ35" s="159">
        <f>+Y32+AC35+AG35</f>
        <v>0</v>
      </c>
      <c r="AR35" s="159">
        <f>+Z32+AD35+AH35</f>
        <v>0</v>
      </c>
      <c r="AS35" s="795">
        <f>+AS34+AE35+AI35</f>
        <v>0</v>
      </c>
      <c r="AT35" s="796"/>
    </row>
    <row r="36" spans="2:86" ht="12" customHeight="1">
      <c r="B36" s="509"/>
      <c r="C36" s="824"/>
      <c r="D36" s="822"/>
      <c r="E36" s="822"/>
      <c r="F36" s="822"/>
      <c r="G36" s="822"/>
      <c r="H36" s="822"/>
      <c r="I36" s="822"/>
      <c r="J36" s="823"/>
      <c r="K36" s="783"/>
      <c r="L36" s="783"/>
      <c r="M36" s="783"/>
      <c r="N36" s="783"/>
      <c r="O36" s="783" t="s">
        <v>473</v>
      </c>
      <c r="P36" s="783"/>
      <c r="Q36" s="783"/>
      <c r="R36" s="783"/>
      <c r="S36" s="783"/>
      <c r="T36" s="783"/>
      <c r="U36" s="783"/>
      <c r="V36" s="783"/>
      <c r="W36" s="783"/>
      <c r="X36" s="783"/>
      <c r="Y36" s="784" t="str">
        <f>IF(Y32&gt;0,"Ⅳ",IF(Z32&gt;0,"Ⅲ",IF(AA32&gt;0,"Ⅱ",IF(AB32&gt;0,"Ⅱ","Ⅰ"))))</f>
        <v>Ⅰ</v>
      </c>
      <c r="Z36" s="785"/>
      <c r="AA36" s="785"/>
      <c r="AB36" s="786"/>
      <c r="AC36" s="784" t="str">
        <f>IF(AC32&gt;0,"Ⅳ",IF(AD32&gt;0,"Ⅲ",IF(AE32&gt;0,"Ⅱ",IF(AF32&gt;0,"Ⅱ","Ⅰ"))))</f>
        <v>Ⅰ</v>
      </c>
      <c r="AD36" s="785"/>
      <c r="AE36" s="785"/>
      <c r="AF36" s="786"/>
      <c r="AG36" s="784" t="str">
        <f>IF(AG32&gt;0,"Ⅳ",IF(AH32&gt;0,"Ⅲ",IF(AI32&gt;0,"Ⅱ",IF(AJ32&gt;0,"Ⅱ","Ⅰ"))))</f>
        <v>Ⅰ</v>
      </c>
      <c r="AH36" s="785"/>
      <c r="AI36" s="785"/>
      <c r="AJ36" s="786"/>
      <c r="AK36" s="804"/>
      <c r="AL36" s="805"/>
      <c r="AM36" s="805"/>
      <c r="AN36" s="805"/>
      <c r="AO36" s="806"/>
      <c r="AP36" s="2"/>
      <c r="AQ36" s="797" t="str">
        <f>IF(AQ35&gt;0,"Ⅳ",IF(AR35&gt;0,"Ⅲ",IF(AS35&gt;0,"Ⅱ","Ⅰ")))</f>
        <v>Ⅰ</v>
      </c>
      <c r="AR36" s="797"/>
      <c r="AS36" s="797"/>
      <c r="AT36" s="797"/>
    </row>
    <row r="37" spans="2:86" ht="12" customHeight="1">
      <c r="B37" s="509"/>
      <c r="C37" s="824"/>
      <c r="D37" s="822"/>
      <c r="E37" s="822"/>
      <c r="F37" s="822"/>
      <c r="G37" s="822"/>
      <c r="H37" s="822"/>
      <c r="I37" s="822"/>
      <c r="J37" s="823"/>
      <c r="K37" s="783"/>
      <c r="L37" s="783"/>
      <c r="M37" s="783"/>
      <c r="N37" s="783"/>
      <c r="O37" s="783" t="s">
        <v>474</v>
      </c>
      <c r="P37" s="783"/>
      <c r="Q37" s="783"/>
      <c r="R37" s="783"/>
      <c r="S37" s="783"/>
      <c r="T37" s="783"/>
      <c r="U37" s="783"/>
      <c r="V37" s="783"/>
      <c r="W37" s="783"/>
      <c r="X37" s="783"/>
      <c r="Y37" s="784" t="str">
        <f>IF((Y32+AC32+AG32)&gt;0,"Ⅳ",IF((Z32+AD32+AH32)&gt;0,"Ⅲ",IF((AA32+AE32+AI32)&gt;0,"Ⅱ",IF((AB32+AF32+AJ32)&gt;0,"Ⅱ","Ⅰ"))))</f>
        <v>Ⅰ</v>
      </c>
      <c r="Z37" s="785"/>
      <c r="AA37" s="785"/>
      <c r="AB37" s="785"/>
      <c r="AC37" s="785"/>
      <c r="AD37" s="785"/>
      <c r="AE37" s="785"/>
      <c r="AF37" s="785"/>
      <c r="AG37" s="785"/>
      <c r="AH37" s="785"/>
      <c r="AI37" s="785"/>
      <c r="AJ37" s="786"/>
      <c r="AK37" s="807"/>
      <c r="AL37" s="808"/>
      <c r="AM37" s="808"/>
      <c r="AN37" s="808"/>
      <c r="AO37" s="809"/>
      <c r="AP37" s="2"/>
    </row>
    <row r="38" spans="2:86" ht="14.25" customHeight="1">
      <c r="B38" s="509"/>
      <c r="C38" s="824"/>
      <c r="D38" s="822"/>
      <c r="E38" s="822"/>
      <c r="F38" s="822"/>
      <c r="G38" s="822"/>
      <c r="H38" s="822"/>
      <c r="I38" s="822"/>
      <c r="J38" s="823"/>
      <c r="K38" s="783" t="s">
        <v>170</v>
      </c>
      <c r="L38" s="787"/>
      <c r="M38" s="787"/>
      <c r="N38" s="787"/>
      <c r="O38" s="787"/>
      <c r="P38" s="787"/>
      <c r="Q38" s="787"/>
      <c r="R38" s="787"/>
      <c r="S38" s="787"/>
      <c r="T38" s="787"/>
      <c r="U38" s="787"/>
      <c r="V38" s="787"/>
      <c r="W38" s="787"/>
      <c r="X38" s="787"/>
      <c r="Y38" s="787"/>
      <c r="Z38" s="787"/>
      <c r="AA38" s="787"/>
      <c r="AB38" s="787"/>
      <c r="AC38" s="787"/>
      <c r="AD38" s="787"/>
      <c r="AE38" s="787"/>
      <c r="AF38" s="787"/>
      <c r="AG38" s="787"/>
      <c r="AH38" s="787"/>
      <c r="AI38" s="787"/>
      <c r="AJ38" s="787"/>
      <c r="AK38" s="787"/>
      <c r="AL38" s="787"/>
      <c r="AM38" s="787"/>
      <c r="AN38" s="787"/>
      <c r="AO38" s="787"/>
      <c r="AP38" s="2"/>
    </row>
    <row r="39" spans="2:86" ht="14.25" customHeight="1">
      <c r="B39" s="509"/>
      <c r="C39" s="824"/>
      <c r="D39" s="822"/>
      <c r="E39" s="822"/>
      <c r="F39" s="822"/>
      <c r="G39" s="822"/>
      <c r="H39" s="822"/>
      <c r="I39" s="822"/>
      <c r="J39" s="823"/>
      <c r="K39" s="783"/>
      <c r="L39" s="787"/>
      <c r="M39" s="787"/>
      <c r="N39" s="787"/>
      <c r="O39" s="787"/>
      <c r="P39" s="787"/>
      <c r="Q39" s="787"/>
      <c r="R39" s="787"/>
      <c r="S39" s="787"/>
      <c r="T39" s="787"/>
      <c r="U39" s="787"/>
      <c r="V39" s="787"/>
      <c r="W39" s="787"/>
      <c r="X39" s="787"/>
      <c r="Y39" s="787"/>
      <c r="Z39" s="787"/>
      <c r="AA39" s="787"/>
      <c r="AB39" s="787"/>
      <c r="AC39" s="787"/>
      <c r="AD39" s="787"/>
      <c r="AE39" s="787"/>
      <c r="AF39" s="787"/>
      <c r="AG39" s="787"/>
      <c r="AH39" s="787"/>
      <c r="AI39" s="787"/>
      <c r="AJ39" s="787"/>
      <c r="AK39" s="787"/>
      <c r="AL39" s="787"/>
      <c r="AM39" s="787"/>
      <c r="AN39" s="787"/>
      <c r="AO39" s="787"/>
      <c r="AP39" s="2"/>
    </row>
    <row r="40" spans="2:86" ht="12" customHeight="1">
      <c r="B40" s="509"/>
      <c r="C40" s="824"/>
      <c r="D40" s="822"/>
      <c r="E40" s="822"/>
      <c r="F40" s="822"/>
      <c r="G40" s="822"/>
      <c r="H40" s="822"/>
      <c r="I40" s="822"/>
      <c r="J40" s="823"/>
      <c r="K40" s="788" t="s">
        <v>475</v>
      </c>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8"/>
      <c r="AK40" s="788"/>
      <c r="AL40" s="788"/>
      <c r="AM40" s="788"/>
      <c r="AN40" s="788"/>
      <c r="AO40" s="788"/>
      <c r="AP40" s="2"/>
    </row>
    <row r="41" spans="2:86" ht="12" customHeight="1">
      <c r="B41" s="509"/>
      <c r="C41" s="824"/>
      <c r="D41" s="822"/>
      <c r="E41" s="822"/>
      <c r="F41" s="822"/>
      <c r="G41" s="822"/>
      <c r="H41" s="822"/>
      <c r="I41" s="822"/>
      <c r="J41" s="823"/>
      <c r="K41" s="789" t="s">
        <v>525</v>
      </c>
      <c r="L41" s="789"/>
      <c r="M41" s="789"/>
      <c r="N41" s="789"/>
      <c r="O41" s="789"/>
      <c r="P41" s="789"/>
      <c r="Q41" s="789"/>
      <c r="R41" s="789"/>
      <c r="S41" s="789"/>
      <c r="T41" s="789"/>
      <c r="U41" s="789"/>
      <c r="V41" s="789"/>
      <c r="W41" s="789"/>
      <c r="X41" s="789"/>
      <c r="Y41" s="789"/>
      <c r="Z41" s="789"/>
      <c r="AA41" s="789"/>
      <c r="AB41" s="789"/>
      <c r="AC41" s="789"/>
      <c r="AD41" s="789"/>
      <c r="AE41" s="789"/>
      <c r="AF41" s="789"/>
      <c r="AG41" s="789"/>
      <c r="AH41" s="789"/>
      <c r="AI41" s="789"/>
      <c r="AJ41" s="789"/>
      <c r="AK41" s="789"/>
      <c r="AL41" s="789"/>
      <c r="AM41" s="789"/>
      <c r="AN41" s="789"/>
      <c r="AO41" s="789"/>
      <c r="AP41" s="2"/>
    </row>
    <row r="42" spans="2:86" ht="12" customHeight="1">
      <c r="B42" s="509"/>
      <c r="C42" s="824"/>
      <c r="D42" s="822"/>
      <c r="E42" s="822"/>
      <c r="F42" s="822"/>
      <c r="G42" s="822"/>
      <c r="H42" s="822"/>
      <c r="I42" s="822"/>
      <c r="J42" s="823"/>
      <c r="K42" s="156" t="s">
        <v>476</v>
      </c>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8"/>
      <c r="AP42" s="2"/>
    </row>
    <row r="43" spans="2:86" ht="12" customHeight="1">
      <c r="B43" s="509"/>
      <c r="C43" s="824"/>
      <c r="D43" s="822"/>
      <c r="E43" s="822"/>
      <c r="F43" s="822"/>
      <c r="G43" s="822"/>
      <c r="H43" s="822"/>
      <c r="I43" s="822"/>
      <c r="J43" s="823"/>
      <c r="K43" s="156" t="s">
        <v>477</v>
      </c>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58"/>
      <c r="AP43" s="2"/>
    </row>
    <row r="44" spans="2:86" ht="12" customHeight="1">
      <c r="B44" s="509"/>
      <c r="C44" s="824"/>
      <c r="D44" s="822"/>
      <c r="E44" s="822"/>
      <c r="F44" s="822"/>
      <c r="G44" s="822"/>
      <c r="H44" s="822"/>
      <c r="I44" s="822"/>
      <c r="J44" s="823"/>
      <c r="K44" s="777" t="s">
        <v>478</v>
      </c>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8"/>
      <c r="AL44" s="778"/>
      <c r="AM44" s="778"/>
      <c r="AN44" s="778"/>
      <c r="AO44" s="779"/>
      <c r="AP44" s="2"/>
    </row>
    <row r="45" spans="2:86" ht="12" customHeight="1">
      <c r="B45" s="472"/>
      <c r="C45" s="825"/>
      <c r="D45" s="826"/>
      <c r="E45" s="826"/>
      <c r="F45" s="826"/>
      <c r="G45" s="826"/>
      <c r="H45" s="826"/>
      <c r="I45" s="826"/>
      <c r="J45" s="827"/>
      <c r="K45" s="780"/>
      <c r="L45" s="781"/>
      <c r="M45" s="781"/>
      <c r="N45" s="781"/>
      <c r="O45" s="781"/>
      <c r="P45" s="781"/>
      <c r="Q45" s="781"/>
      <c r="R45" s="781"/>
      <c r="S45" s="781"/>
      <c r="T45" s="781"/>
      <c r="U45" s="781"/>
      <c r="V45" s="781"/>
      <c r="W45" s="781"/>
      <c r="X45" s="781"/>
      <c r="Y45" s="781"/>
      <c r="Z45" s="781"/>
      <c r="AA45" s="781"/>
      <c r="AB45" s="781"/>
      <c r="AC45" s="781"/>
      <c r="AD45" s="781"/>
      <c r="AE45" s="781"/>
      <c r="AF45" s="781"/>
      <c r="AG45" s="781"/>
      <c r="AH45" s="781"/>
      <c r="AI45" s="781"/>
      <c r="AJ45" s="781"/>
      <c r="AK45" s="781"/>
      <c r="AL45" s="781"/>
      <c r="AM45" s="781"/>
      <c r="AN45" s="781"/>
      <c r="AO45" s="782"/>
      <c r="AP45" s="2"/>
    </row>
    <row r="46" spans="2:86" s="6" customFormat="1" ht="12" customHeight="1">
      <c r="B46" s="2" t="s">
        <v>529</v>
      </c>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29"/>
      <c r="CH46" s="129"/>
    </row>
    <row r="47" spans="2:86" ht="12" customHeight="1">
      <c r="B47" s="2" t="s">
        <v>526</v>
      </c>
    </row>
    <row r="48" spans="2:86" ht="12" customHeight="1">
      <c r="B48" s="2" t="s">
        <v>527</v>
      </c>
    </row>
    <row r="49" spans="2:2" ht="12" customHeight="1">
      <c r="B49" s="2" t="s">
        <v>479</v>
      </c>
    </row>
    <row r="50" spans="2:2" ht="12" customHeight="1">
      <c r="B50" s="2" t="s">
        <v>528</v>
      </c>
    </row>
    <row r="51" spans="2:2" ht="12" customHeight="1">
      <c r="B51" s="2" t="s">
        <v>480</v>
      </c>
    </row>
    <row r="52" spans="2:2">
      <c r="B52" s="2" t="s">
        <v>541</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00000000-0002-0000-4500-000000000000}">
      <formula1>INDIRECT(L11)</formula1>
    </dataValidation>
    <dataValidation type="list" allowBlank="1" showInputMessage="1" showErrorMessage="1" sqref="Y11:AB30" xr:uid="{00000000-0002-0000-45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4500-000002000000}">
          <x14:formula1>
            <xm:f>'(参考)リスト'!$D$16:$D$18</xm:f>
          </x14:formula1>
          <xm:sqref>P11:Q30</xm:sqref>
        </x14:dataValidation>
        <x14:dataValidation type="list" allowBlank="1" showInputMessage="1" showErrorMessage="1" xr:uid="{00000000-0002-0000-4500-000003000000}">
          <x14:formula1>
            <xm:f>'(参考)リスト'!$G$16:$G$20</xm:f>
          </x14:formula1>
          <xm:sqref>U11:V30</xm:sqref>
        </x14:dataValidation>
        <x14:dataValidation type="list" allowBlank="1" showInputMessage="1" showErrorMessage="1" xr:uid="{00000000-0002-0000-4500-000004000000}">
          <x14:formula1>
            <xm:f>'(参考)リスト'!$B$16:$B$20</xm:f>
          </x14:formula1>
          <xm:sqref>L11:M30</xm:sqref>
        </x14:dataValidation>
        <x14:dataValidation type="list" allowBlank="1" showInputMessage="1" showErrorMessage="1" xr:uid="{00000000-0002-0000-4500-000005000000}">
          <x14:formula1>
            <xm:f>'(参考)リスト'!$F$16:$F$21</xm:f>
          </x14:formula1>
          <xm:sqref>W11:X30</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22"/>
  <dimension ref="B2:BM21"/>
  <sheetViews>
    <sheetView showGridLines="0" view="pageBreakPreview" zoomScaleNormal="100" zoomScaleSheetLayoutView="100" workbookViewId="0">
      <selection activeCell="P18" sqref="P18:AM18"/>
    </sheetView>
  </sheetViews>
  <sheetFormatPr defaultRowHeight="13.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c r="B2" s="104" t="s">
        <v>321</v>
      </c>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row>
    <row r="3" spans="2:63" s="43" customFormat="1" ht="17.25" customHeight="1">
      <c r="B3" s="921" t="s">
        <v>27</v>
      </c>
      <c r="C3" s="922"/>
      <c r="D3" s="922"/>
      <c r="E3" s="923"/>
      <c r="F3" s="915" t="str">
        <f>'様式A-1'!D3</f>
        <v>ナカヤマトンネル</v>
      </c>
      <c r="G3" s="916"/>
      <c r="H3" s="916"/>
      <c r="I3" s="916"/>
      <c r="J3" s="916"/>
      <c r="K3" s="916"/>
      <c r="L3" s="916"/>
      <c r="M3" s="916"/>
      <c r="N3" s="916"/>
      <c r="O3" s="916"/>
      <c r="P3" s="916"/>
      <c r="Q3" s="916"/>
      <c r="R3" s="916"/>
      <c r="S3" s="916"/>
      <c r="T3" s="917"/>
      <c r="U3" s="884" t="s">
        <v>230</v>
      </c>
      <c r="V3" s="885"/>
      <c r="W3" s="885"/>
      <c r="X3" s="909"/>
      <c r="Y3" s="909"/>
      <c r="Z3" s="930" t="str">
        <f>'様式A-1'!J3</f>
        <v>一般国道490号　小郡萩道路</v>
      </c>
      <c r="AA3" s="931"/>
      <c r="AB3" s="931"/>
      <c r="AC3" s="931"/>
      <c r="AD3" s="931"/>
      <c r="AE3" s="931"/>
      <c r="AF3" s="931"/>
      <c r="AG3" s="931"/>
      <c r="AH3" s="932"/>
      <c r="AI3" s="884" t="s">
        <v>298</v>
      </c>
      <c r="AJ3" s="909"/>
      <c r="AK3" s="909"/>
      <c r="AL3" s="909"/>
      <c r="AM3" s="909"/>
      <c r="AN3" s="910"/>
      <c r="AO3" s="911" t="str">
        <f>'様式B(トンネル様式1P001)'!K5</f>
        <v>基礎地盤コンサルタンツ株式会社</v>
      </c>
      <c r="AP3" s="912"/>
      <c r="AQ3" s="912"/>
      <c r="AR3" s="912"/>
      <c r="AS3" s="912"/>
      <c r="AT3" s="912"/>
      <c r="AU3" s="912"/>
      <c r="AV3" s="913"/>
      <c r="AW3" s="897" t="s">
        <v>222</v>
      </c>
      <c r="AX3" s="898"/>
      <c r="AY3" s="898"/>
      <c r="AZ3" s="898"/>
      <c r="BA3" s="898"/>
      <c r="BB3" s="899"/>
      <c r="BC3" s="903">
        <f>'様式B(トンネル様式1P001)'!Q5</f>
        <v>45160</v>
      </c>
      <c r="BD3" s="904"/>
      <c r="BE3" s="904"/>
      <c r="BF3" s="904"/>
      <c r="BG3" s="904"/>
      <c r="BH3" s="904"/>
      <c r="BI3" s="904"/>
      <c r="BJ3" s="904"/>
      <c r="BK3" s="905"/>
    </row>
    <row r="4" spans="2:63" s="43" customFormat="1" ht="17.25" customHeight="1">
      <c r="B4" s="924" t="s">
        <v>229</v>
      </c>
      <c r="C4" s="925"/>
      <c r="D4" s="925"/>
      <c r="E4" s="926"/>
      <c r="F4" s="927" t="str">
        <f>'様式A-1'!D4</f>
        <v>中山トンネル</v>
      </c>
      <c r="G4" s="928"/>
      <c r="H4" s="928"/>
      <c r="I4" s="928"/>
      <c r="J4" s="928"/>
      <c r="K4" s="928"/>
      <c r="L4" s="928"/>
      <c r="M4" s="928"/>
      <c r="N4" s="928"/>
      <c r="O4" s="928"/>
      <c r="P4" s="928"/>
      <c r="Q4" s="928"/>
      <c r="R4" s="928"/>
      <c r="S4" s="928"/>
      <c r="T4" s="929"/>
      <c r="U4" s="884" t="s">
        <v>297</v>
      </c>
      <c r="V4" s="885"/>
      <c r="W4" s="885"/>
      <c r="X4" s="909"/>
      <c r="Y4" s="909"/>
      <c r="Z4" s="933" t="str">
        <f>'様式A-1'!R3</f>
        <v>山口県宇部土木建築事務所
美祢支所</v>
      </c>
      <c r="AA4" s="934"/>
      <c r="AB4" s="934"/>
      <c r="AC4" s="934"/>
      <c r="AD4" s="934"/>
      <c r="AE4" s="934"/>
      <c r="AF4" s="934"/>
      <c r="AG4" s="934"/>
      <c r="AH4" s="935"/>
      <c r="AI4" s="884" t="s">
        <v>299</v>
      </c>
      <c r="AJ4" s="909"/>
      <c r="AK4" s="909"/>
      <c r="AL4" s="909"/>
      <c r="AM4" s="909"/>
      <c r="AN4" s="910"/>
      <c r="AO4" s="914" t="str">
        <f>'様式B(トンネル様式1P001)'!K6</f>
        <v>安田　啓吾</v>
      </c>
      <c r="AP4" s="671"/>
      <c r="AQ4" s="671"/>
      <c r="AR4" s="671"/>
      <c r="AS4" s="671"/>
      <c r="AT4" s="671"/>
      <c r="AU4" s="671"/>
      <c r="AV4" s="672"/>
      <c r="AW4" s="900"/>
      <c r="AX4" s="901"/>
      <c r="AY4" s="901"/>
      <c r="AZ4" s="901"/>
      <c r="BA4" s="901"/>
      <c r="BB4" s="902"/>
      <c r="BC4" s="906"/>
      <c r="BD4" s="907"/>
      <c r="BE4" s="907"/>
      <c r="BF4" s="907"/>
      <c r="BG4" s="907"/>
      <c r="BH4" s="907"/>
      <c r="BI4" s="907"/>
      <c r="BJ4" s="907"/>
      <c r="BK4" s="908"/>
    </row>
    <row r="5" spans="2:63" ht="42.75" customHeight="1">
      <c r="B5" s="896" t="s">
        <v>228</v>
      </c>
      <c r="C5" s="882"/>
      <c r="D5" s="882"/>
      <c r="E5" s="882"/>
      <c r="F5" s="882"/>
      <c r="G5" s="883"/>
      <c r="H5" s="881" t="s">
        <v>227</v>
      </c>
      <c r="I5" s="882"/>
      <c r="J5" s="882"/>
      <c r="K5" s="882"/>
      <c r="L5" s="882"/>
      <c r="M5" s="882"/>
      <c r="N5" s="882"/>
      <c r="O5" s="883"/>
      <c r="P5" s="884" t="s">
        <v>226</v>
      </c>
      <c r="Q5" s="885"/>
      <c r="R5" s="885"/>
      <c r="S5" s="885"/>
      <c r="T5" s="885"/>
      <c r="U5" s="885"/>
      <c r="V5" s="885"/>
      <c r="W5" s="885"/>
      <c r="X5" s="885"/>
      <c r="Y5" s="885"/>
      <c r="Z5" s="885"/>
      <c r="AA5" s="885"/>
      <c r="AB5" s="885"/>
      <c r="AC5" s="885"/>
      <c r="AD5" s="885"/>
      <c r="AE5" s="885"/>
      <c r="AF5" s="885"/>
      <c r="AG5" s="885"/>
      <c r="AH5" s="885"/>
      <c r="AI5" s="885"/>
      <c r="AJ5" s="885"/>
      <c r="AK5" s="885"/>
      <c r="AL5" s="885"/>
      <c r="AM5" s="885"/>
      <c r="AN5" s="884" t="s">
        <v>225</v>
      </c>
      <c r="AO5" s="885"/>
      <c r="AP5" s="885"/>
      <c r="AQ5" s="885"/>
      <c r="AR5" s="885"/>
      <c r="AS5" s="885"/>
      <c r="AT5" s="885"/>
      <c r="AU5" s="885"/>
      <c r="AV5" s="885"/>
      <c r="AW5" s="885"/>
      <c r="AX5" s="885"/>
      <c r="AY5" s="885"/>
      <c r="AZ5" s="885"/>
      <c r="BA5" s="885"/>
      <c r="BB5" s="885"/>
      <c r="BC5" s="885"/>
      <c r="BD5" s="885"/>
      <c r="BE5" s="885"/>
      <c r="BF5" s="885"/>
      <c r="BG5" s="885"/>
      <c r="BH5" s="885"/>
      <c r="BI5" s="885"/>
      <c r="BJ5" s="885"/>
      <c r="BK5" s="886"/>
    </row>
    <row r="6" spans="2:63" ht="29.25" customHeight="1">
      <c r="B6" s="918"/>
      <c r="C6" s="919"/>
      <c r="D6" s="919"/>
      <c r="E6" s="919"/>
      <c r="F6" s="919"/>
      <c r="G6" s="920"/>
      <c r="H6" s="895"/>
      <c r="I6" s="895"/>
      <c r="J6" s="895"/>
      <c r="K6" s="895"/>
      <c r="L6" s="895"/>
      <c r="M6" s="895"/>
      <c r="N6" s="895"/>
      <c r="O6" s="895"/>
      <c r="P6" s="887"/>
      <c r="Q6" s="888"/>
      <c r="R6" s="888"/>
      <c r="S6" s="888"/>
      <c r="T6" s="888"/>
      <c r="U6" s="888"/>
      <c r="V6" s="888"/>
      <c r="W6" s="888"/>
      <c r="X6" s="888"/>
      <c r="Y6" s="888"/>
      <c r="Z6" s="888"/>
      <c r="AA6" s="888"/>
      <c r="AB6" s="888"/>
      <c r="AC6" s="888"/>
      <c r="AD6" s="888"/>
      <c r="AE6" s="888"/>
      <c r="AF6" s="888"/>
      <c r="AG6" s="888"/>
      <c r="AH6" s="888"/>
      <c r="AI6" s="888"/>
      <c r="AJ6" s="888"/>
      <c r="AK6" s="888"/>
      <c r="AL6" s="888"/>
      <c r="AM6" s="888"/>
      <c r="AN6" s="889"/>
      <c r="AO6" s="890"/>
      <c r="AP6" s="890"/>
      <c r="AQ6" s="890"/>
      <c r="AR6" s="890"/>
      <c r="AS6" s="890"/>
      <c r="AT6" s="890"/>
      <c r="AU6" s="890"/>
      <c r="AV6" s="890"/>
      <c r="AW6" s="890"/>
      <c r="AX6" s="890"/>
      <c r="AY6" s="890"/>
      <c r="AZ6" s="890"/>
      <c r="BA6" s="890"/>
      <c r="BB6" s="890"/>
      <c r="BC6" s="890"/>
      <c r="BD6" s="890"/>
      <c r="BE6" s="890"/>
      <c r="BF6" s="890"/>
      <c r="BG6" s="890"/>
      <c r="BH6" s="890"/>
      <c r="BI6" s="890"/>
      <c r="BJ6" s="890"/>
      <c r="BK6" s="891"/>
    </row>
    <row r="7" spans="2:63" ht="29.25" customHeight="1">
      <c r="B7" s="918"/>
      <c r="C7" s="919"/>
      <c r="D7" s="919"/>
      <c r="E7" s="919"/>
      <c r="F7" s="919"/>
      <c r="G7" s="920"/>
      <c r="H7" s="895"/>
      <c r="I7" s="895"/>
      <c r="J7" s="895"/>
      <c r="K7" s="895"/>
      <c r="L7" s="895"/>
      <c r="M7" s="895"/>
      <c r="N7" s="895"/>
      <c r="O7" s="895"/>
      <c r="P7" s="887"/>
      <c r="Q7" s="888"/>
      <c r="R7" s="888"/>
      <c r="S7" s="888"/>
      <c r="T7" s="888"/>
      <c r="U7" s="888"/>
      <c r="V7" s="888"/>
      <c r="W7" s="888"/>
      <c r="X7" s="888"/>
      <c r="Y7" s="888"/>
      <c r="Z7" s="888"/>
      <c r="AA7" s="888"/>
      <c r="AB7" s="888"/>
      <c r="AC7" s="888"/>
      <c r="AD7" s="888"/>
      <c r="AE7" s="888"/>
      <c r="AF7" s="888"/>
      <c r="AG7" s="888"/>
      <c r="AH7" s="888"/>
      <c r="AI7" s="888"/>
      <c r="AJ7" s="888"/>
      <c r="AK7" s="888"/>
      <c r="AL7" s="888"/>
      <c r="AM7" s="888"/>
      <c r="AN7" s="889"/>
      <c r="AO7" s="890"/>
      <c r="AP7" s="890"/>
      <c r="AQ7" s="890"/>
      <c r="AR7" s="890"/>
      <c r="AS7" s="890"/>
      <c r="AT7" s="890"/>
      <c r="AU7" s="890"/>
      <c r="AV7" s="890"/>
      <c r="AW7" s="890"/>
      <c r="AX7" s="890"/>
      <c r="AY7" s="890"/>
      <c r="AZ7" s="890"/>
      <c r="BA7" s="890"/>
      <c r="BB7" s="890"/>
      <c r="BC7" s="890"/>
      <c r="BD7" s="890"/>
      <c r="BE7" s="890"/>
      <c r="BF7" s="890"/>
      <c r="BG7" s="890"/>
      <c r="BH7" s="890"/>
      <c r="BI7" s="890"/>
      <c r="BJ7" s="890"/>
      <c r="BK7" s="891"/>
    </row>
    <row r="8" spans="2:63" ht="29.25" customHeight="1">
      <c r="B8" s="878"/>
      <c r="C8" s="879"/>
      <c r="D8" s="879"/>
      <c r="E8" s="879"/>
      <c r="F8" s="879"/>
      <c r="G8" s="880"/>
      <c r="H8" s="895"/>
      <c r="I8" s="895"/>
      <c r="J8" s="895"/>
      <c r="K8" s="895"/>
      <c r="L8" s="895"/>
      <c r="M8" s="895"/>
      <c r="N8" s="895"/>
      <c r="O8" s="895"/>
      <c r="P8" s="892"/>
      <c r="Q8" s="893"/>
      <c r="R8" s="893"/>
      <c r="S8" s="893"/>
      <c r="T8" s="893"/>
      <c r="U8" s="893"/>
      <c r="V8" s="893"/>
      <c r="W8" s="893"/>
      <c r="X8" s="893"/>
      <c r="Y8" s="893"/>
      <c r="Z8" s="893"/>
      <c r="AA8" s="893"/>
      <c r="AB8" s="893"/>
      <c r="AC8" s="893"/>
      <c r="AD8" s="893"/>
      <c r="AE8" s="893"/>
      <c r="AF8" s="893"/>
      <c r="AG8" s="893"/>
      <c r="AH8" s="893"/>
      <c r="AI8" s="893"/>
      <c r="AJ8" s="893"/>
      <c r="AK8" s="893"/>
      <c r="AL8" s="893"/>
      <c r="AM8" s="893"/>
      <c r="AN8" s="892"/>
      <c r="AO8" s="893"/>
      <c r="AP8" s="893"/>
      <c r="AQ8" s="893"/>
      <c r="AR8" s="893"/>
      <c r="AS8" s="893"/>
      <c r="AT8" s="893"/>
      <c r="AU8" s="893"/>
      <c r="AV8" s="893"/>
      <c r="AW8" s="893"/>
      <c r="AX8" s="893"/>
      <c r="AY8" s="893"/>
      <c r="AZ8" s="893"/>
      <c r="BA8" s="893"/>
      <c r="BB8" s="893"/>
      <c r="BC8" s="893"/>
      <c r="BD8" s="893"/>
      <c r="BE8" s="893"/>
      <c r="BF8" s="893"/>
      <c r="BG8" s="893"/>
      <c r="BH8" s="893"/>
      <c r="BI8" s="893"/>
      <c r="BJ8" s="893"/>
      <c r="BK8" s="894"/>
    </row>
    <row r="9" spans="2:63" ht="29.25" customHeight="1">
      <c r="B9" s="878"/>
      <c r="C9" s="879"/>
      <c r="D9" s="879"/>
      <c r="E9" s="879"/>
      <c r="F9" s="879"/>
      <c r="G9" s="880"/>
      <c r="H9" s="895"/>
      <c r="I9" s="895"/>
      <c r="J9" s="895"/>
      <c r="K9" s="895"/>
      <c r="L9" s="895"/>
      <c r="M9" s="895"/>
      <c r="N9" s="895"/>
      <c r="O9" s="895"/>
      <c r="P9" s="892"/>
      <c r="Q9" s="893"/>
      <c r="R9" s="893"/>
      <c r="S9" s="893"/>
      <c r="T9" s="893"/>
      <c r="U9" s="893"/>
      <c r="V9" s="893"/>
      <c r="W9" s="893"/>
      <c r="X9" s="893"/>
      <c r="Y9" s="893"/>
      <c r="Z9" s="893"/>
      <c r="AA9" s="893"/>
      <c r="AB9" s="893"/>
      <c r="AC9" s="893"/>
      <c r="AD9" s="893"/>
      <c r="AE9" s="893"/>
      <c r="AF9" s="893"/>
      <c r="AG9" s="893"/>
      <c r="AH9" s="893"/>
      <c r="AI9" s="893"/>
      <c r="AJ9" s="893"/>
      <c r="AK9" s="893"/>
      <c r="AL9" s="893"/>
      <c r="AM9" s="893"/>
      <c r="AN9" s="892"/>
      <c r="AO9" s="893"/>
      <c r="AP9" s="893"/>
      <c r="AQ9" s="893"/>
      <c r="AR9" s="893"/>
      <c r="AS9" s="893"/>
      <c r="AT9" s="893"/>
      <c r="AU9" s="893"/>
      <c r="AV9" s="893"/>
      <c r="AW9" s="893"/>
      <c r="AX9" s="893"/>
      <c r="AY9" s="893"/>
      <c r="AZ9" s="893"/>
      <c r="BA9" s="893"/>
      <c r="BB9" s="893"/>
      <c r="BC9" s="893"/>
      <c r="BD9" s="893"/>
      <c r="BE9" s="893"/>
      <c r="BF9" s="893"/>
      <c r="BG9" s="893"/>
      <c r="BH9" s="893"/>
      <c r="BI9" s="893"/>
      <c r="BJ9" s="893"/>
      <c r="BK9" s="894"/>
    </row>
    <row r="10" spans="2:63" ht="29.25" customHeight="1">
      <c r="B10" s="878"/>
      <c r="C10" s="879"/>
      <c r="D10" s="879"/>
      <c r="E10" s="879"/>
      <c r="F10" s="879"/>
      <c r="G10" s="880"/>
      <c r="H10" s="895"/>
      <c r="I10" s="895"/>
      <c r="J10" s="895"/>
      <c r="K10" s="895"/>
      <c r="L10" s="895"/>
      <c r="M10" s="895"/>
      <c r="N10" s="895"/>
      <c r="O10" s="895"/>
      <c r="P10" s="892"/>
      <c r="Q10" s="893"/>
      <c r="R10" s="893"/>
      <c r="S10" s="893"/>
      <c r="T10" s="893"/>
      <c r="U10" s="893"/>
      <c r="V10" s="893"/>
      <c r="W10" s="893"/>
      <c r="X10" s="893"/>
      <c r="Y10" s="893"/>
      <c r="Z10" s="893"/>
      <c r="AA10" s="893"/>
      <c r="AB10" s="893"/>
      <c r="AC10" s="893"/>
      <c r="AD10" s="893"/>
      <c r="AE10" s="893"/>
      <c r="AF10" s="893"/>
      <c r="AG10" s="893"/>
      <c r="AH10" s="893"/>
      <c r="AI10" s="893"/>
      <c r="AJ10" s="893"/>
      <c r="AK10" s="893"/>
      <c r="AL10" s="893"/>
      <c r="AM10" s="893"/>
      <c r="AN10" s="892"/>
      <c r="AO10" s="893"/>
      <c r="AP10" s="893"/>
      <c r="AQ10" s="893"/>
      <c r="AR10" s="893"/>
      <c r="AS10" s="893"/>
      <c r="AT10" s="893"/>
      <c r="AU10" s="893"/>
      <c r="AV10" s="893"/>
      <c r="AW10" s="893"/>
      <c r="AX10" s="893"/>
      <c r="AY10" s="893"/>
      <c r="AZ10" s="893"/>
      <c r="BA10" s="893"/>
      <c r="BB10" s="893"/>
      <c r="BC10" s="893"/>
      <c r="BD10" s="893"/>
      <c r="BE10" s="893"/>
      <c r="BF10" s="893"/>
      <c r="BG10" s="893"/>
      <c r="BH10" s="893"/>
      <c r="BI10" s="893"/>
      <c r="BJ10" s="893"/>
      <c r="BK10" s="894"/>
    </row>
    <row r="11" spans="2:63" ht="29.25" customHeight="1">
      <c r="B11" s="878"/>
      <c r="C11" s="879"/>
      <c r="D11" s="879"/>
      <c r="E11" s="879"/>
      <c r="F11" s="879"/>
      <c r="G11" s="880"/>
      <c r="H11" s="895"/>
      <c r="I11" s="895"/>
      <c r="J11" s="895"/>
      <c r="K11" s="895"/>
      <c r="L11" s="895"/>
      <c r="M11" s="895"/>
      <c r="N11" s="895"/>
      <c r="O11" s="895"/>
      <c r="P11" s="892"/>
      <c r="Q11" s="893"/>
      <c r="R11" s="893"/>
      <c r="S11" s="893"/>
      <c r="T11" s="893"/>
      <c r="U11" s="893"/>
      <c r="V11" s="893"/>
      <c r="W11" s="893"/>
      <c r="X11" s="893"/>
      <c r="Y11" s="893"/>
      <c r="Z11" s="893"/>
      <c r="AA11" s="893"/>
      <c r="AB11" s="893"/>
      <c r="AC11" s="893"/>
      <c r="AD11" s="893"/>
      <c r="AE11" s="893"/>
      <c r="AF11" s="893"/>
      <c r="AG11" s="893"/>
      <c r="AH11" s="893"/>
      <c r="AI11" s="893"/>
      <c r="AJ11" s="893"/>
      <c r="AK11" s="893"/>
      <c r="AL11" s="893"/>
      <c r="AM11" s="893"/>
      <c r="AN11" s="892"/>
      <c r="AO11" s="893"/>
      <c r="AP11" s="893"/>
      <c r="AQ11" s="893"/>
      <c r="AR11" s="893"/>
      <c r="AS11" s="893"/>
      <c r="AT11" s="893"/>
      <c r="AU11" s="893"/>
      <c r="AV11" s="893"/>
      <c r="AW11" s="893"/>
      <c r="AX11" s="893"/>
      <c r="AY11" s="893"/>
      <c r="AZ11" s="893"/>
      <c r="BA11" s="893"/>
      <c r="BB11" s="893"/>
      <c r="BC11" s="893"/>
      <c r="BD11" s="893"/>
      <c r="BE11" s="893"/>
      <c r="BF11" s="893"/>
      <c r="BG11" s="893"/>
      <c r="BH11" s="893"/>
      <c r="BI11" s="893"/>
      <c r="BJ11" s="893"/>
      <c r="BK11" s="894"/>
    </row>
    <row r="12" spans="2:63" ht="29.25" customHeight="1">
      <c r="B12" s="878"/>
      <c r="C12" s="879"/>
      <c r="D12" s="879"/>
      <c r="E12" s="879"/>
      <c r="F12" s="879"/>
      <c r="G12" s="880"/>
      <c r="H12" s="895"/>
      <c r="I12" s="895"/>
      <c r="J12" s="895"/>
      <c r="K12" s="895"/>
      <c r="L12" s="895"/>
      <c r="M12" s="895"/>
      <c r="N12" s="895"/>
      <c r="O12" s="895"/>
      <c r="P12" s="892"/>
      <c r="Q12" s="893"/>
      <c r="R12" s="893"/>
      <c r="S12" s="893"/>
      <c r="T12" s="893"/>
      <c r="U12" s="893"/>
      <c r="V12" s="893"/>
      <c r="W12" s="893"/>
      <c r="X12" s="893"/>
      <c r="Y12" s="893"/>
      <c r="Z12" s="893"/>
      <c r="AA12" s="893"/>
      <c r="AB12" s="893"/>
      <c r="AC12" s="893"/>
      <c r="AD12" s="893"/>
      <c r="AE12" s="893"/>
      <c r="AF12" s="893"/>
      <c r="AG12" s="893"/>
      <c r="AH12" s="893"/>
      <c r="AI12" s="893"/>
      <c r="AJ12" s="893"/>
      <c r="AK12" s="893"/>
      <c r="AL12" s="893"/>
      <c r="AM12" s="893"/>
      <c r="AN12" s="892"/>
      <c r="AO12" s="893"/>
      <c r="AP12" s="893"/>
      <c r="AQ12" s="893"/>
      <c r="AR12" s="893"/>
      <c r="AS12" s="893"/>
      <c r="AT12" s="893"/>
      <c r="AU12" s="893"/>
      <c r="AV12" s="893"/>
      <c r="AW12" s="893"/>
      <c r="AX12" s="893"/>
      <c r="AY12" s="893"/>
      <c r="AZ12" s="893"/>
      <c r="BA12" s="893"/>
      <c r="BB12" s="893"/>
      <c r="BC12" s="893"/>
      <c r="BD12" s="893"/>
      <c r="BE12" s="893"/>
      <c r="BF12" s="893"/>
      <c r="BG12" s="893"/>
      <c r="BH12" s="893"/>
      <c r="BI12" s="893"/>
      <c r="BJ12" s="893"/>
      <c r="BK12" s="894"/>
    </row>
    <row r="13" spans="2:63" ht="29.25" customHeight="1">
      <c r="B13" s="878"/>
      <c r="C13" s="879"/>
      <c r="D13" s="879"/>
      <c r="E13" s="879"/>
      <c r="F13" s="879"/>
      <c r="G13" s="880"/>
      <c r="H13" s="895"/>
      <c r="I13" s="895"/>
      <c r="J13" s="895"/>
      <c r="K13" s="895"/>
      <c r="L13" s="895"/>
      <c r="M13" s="895"/>
      <c r="N13" s="895"/>
      <c r="O13" s="895"/>
      <c r="P13" s="892"/>
      <c r="Q13" s="893"/>
      <c r="R13" s="893"/>
      <c r="S13" s="893"/>
      <c r="T13" s="893"/>
      <c r="U13" s="893"/>
      <c r="V13" s="893"/>
      <c r="W13" s="893"/>
      <c r="X13" s="893"/>
      <c r="Y13" s="893"/>
      <c r="Z13" s="893"/>
      <c r="AA13" s="893"/>
      <c r="AB13" s="893"/>
      <c r="AC13" s="893"/>
      <c r="AD13" s="893"/>
      <c r="AE13" s="893"/>
      <c r="AF13" s="893"/>
      <c r="AG13" s="893"/>
      <c r="AH13" s="893"/>
      <c r="AI13" s="893"/>
      <c r="AJ13" s="893"/>
      <c r="AK13" s="893"/>
      <c r="AL13" s="893"/>
      <c r="AM13" s="893"/>
      <c r="AN13" s="892"/>
      <c r="AO13" s="893"/>
      <c r="AP13" s="893"/>
      <c r="AQ13" s="893"/>
      <c r="AR13" s="893"/>
      <c r="AS13" s="893"/>
      <c r="AT13" s="893"/>
      <c r="AU13" s="893"/>
      <c r="AV13" s="893"/>
      <c r="AW13" s="893"/>
      <c r="AX13" s="893"/>
      <c r="AY13" s="893"/>
      <c r="AZ13" s="893"/>
      <c r="BA13" s="893"/>
      <c r="BB13" s="893"/>
      <c r="BC13" s="893"/>
      <c r="BD13" s="893"/>
      <c r="BE13" s="893"/>
      <c r="BF13" s="893"/>
      <c r="BG13" s="893"/>
      <c r="BH13" s="893"/>
      <c r="BI13" s="893"/>
      <c r="BJ13" s="893"/>
      <c r="BK13" s="894"/>
    </row>
    <row r="14" spans="2:63" ht="29.25" customHeight="1">
      <c r="B14" s="878"/>
      <c r="C14" s="879"/>
      <c r="D14" s="879"/>
      <c r="E14" s="879"/>
      <c r="F14" s="879"/>
      <c r="G14" s="880"/>
      <c r="H14" s="895"/>
      <c r="I14" s="895"/>
      <c r="J14" s="895"/>
      <c r="K14" s="895"/>
      <c r="L14" s="895"/>
      <c r="M14" s="895"/>
      <c r="N14" s="895"/>
      <c r="O14" s="895"/>
      <c r="P14" s="892"/>
      <c r="Q14" s="893"/>
      <c r="R14" s="893"/>
      <c r="S14" s="893"/>
      <c r="T14" s="893"/>
      <c r="U14" s="893"/>
      <c r="V14" s="893"/>
      <c r="W14" s="893"/>
      <c r="X14" s="893"/>
      <c r="Y14" s="893"/>
      <c r="Z14" s="893"/>
      <c r="AA14" s="893"/>
      <c r="AB14" s="893"/>
      <c r="AC14" s="893"/>
      <c r="AD14" s="893"/>
      <c r="AE14" s="893"/>
      <c r="AF14" s="893"/>
      <c r="AG14" s="893"/>
      <c r="AH14" s="893"/>
      <c r="AI14" s="893"/>
      <c r="AJ14" s="893"/>
      <c r="AK14" s="893"/>
      <c r="AL14" s="893"/>
      <c r="AM14" s="893"/>
      <c r="AN14" s="892"/>
      <c r="AO14" s="893"/>
      <c r="AP14" s="893"/>
      <c r="AQ14" s="893"/>
      <c r="AR14" s="893"/>
      <c r="AS14" s="893"/>
      <c r="AT14" s="893"/>
      <c r="AU14" s="893"/>
      <c r="AV14" s="893"/>
      <c r="AW14" s="893"/>
      <c r="AX14" s="893"/>
      <c r="AY14" s="893"/>
      <c r="AZ14" s="893"/>
      <c r="BA14" s="893"/>
      <c r="BB14" s="893"/>
      <c r="BC14" s="893"/>
      <c r="BD14" s="893"/>
      <c r="BE14" s="893"/>
      <c r="BF14" s="893"/>
      <c r="BG14" s="893"/>
      <c r="BH14" s="893"/>
      <c r="BI14" s="893"/>
      <c r="BJ14" s="893"/>
      <c r="BK14" s="894"/>
    </row>
    <row r="15" spans="2:63" ht="29.25" customHeight="1">
      <c r="B15" s="878"/>
      <c r="C15" s="879"/>
      <c r="D15" s="879"/>
      <c r="E15" s="879"/>
      <c r="F15" s="879"/>
      <c r="G15" s="880"/>
      <c r="H15" s="895"/>
      <c r="I15" s="895"/>
      <c r="J15" s="895"/>
      <c r="K15" s="895"/>
      <c r="L15" s="895"/>
      <c r="M15" s="895"/>
      <c r="N15" s="895"/>
      <c r="O15" s="895"/>
      <c r="P15" s="892"/>
      <c r="Q15" s="893"/>
      <c r="R15" s="893"/>
      <c r="S15" s="893"/>
      <c r="T15" s="893"/>
      <c r="U15" s="893"/>
      <c r="V15" s="893"/>
      <c r="W15" s="893"/>
      <c r="X15" s="893"/>
      <c r="Y15" s="893"/>
      <c r="Z15" s="893"/>
      <c r="AA15" s="893"/>
      <c r="AB15" s="893"/>
      <c r="AC15" s="893"/>
      <c r="AD15" s="893"/>
      <c r="AE15" s="893"/>
      <c r="AF15" s="893"/>
      <c r="AG15" s="893"/>
      <c r="AH15" s="893"/>
      <c r="AI15" s="893"/>
      <c r="AJ15" s="893"/>
      <c r="AK15" s="893"/>
      <c r="AL15" s="893"/>
      <c r="AM15" s="893"/>
      <c r="AN15" s="892"/>
      <c r="AO15" s="893"/>
      <c r="AP15" s="893"/>
      <c r="AQ15" s="893"/>
      <c r="AR15" s="893"/>
      <c r="AS15" s="893"/>
      <c r="AT15" s="893"/>
      <c r="AU15" s="893"/>
      <c r="AV15" s="893"/>
      <c r="AW15" s="893"/>
      <c r="AX15" s="893"/>
      <c r="AY15" s="893"/>
      <c r="AZ15" s="893"/>
      <c r="BA15" s="893"/>
      <c r="BB15" s="893"/>
      <c r="BC15" s="893"/>
      <c r="BD15" s="893"/>
      <c r="BE15" s="893"/>
      <c r="BF15" s="893"/>
      <c r="BG15" s="893"/>
      <c r="BH15" s="893"/>
      <c r="BI15" s="893"/>
      <c r="BJ15" s="893"/>
      <c r="BK15" s="894"/>
    </row>
    <row r="16" spans="2:63" ht="29.25" customHeight="1">
      <c r="B16" s="878"/>
      <c r="C16" s="879"/>
      <c r="D16" s="879"/>
      <c r="E16" s="879"/>
      <c r="F16" s="879"/>
      <c r="G16" s="880"/>
      <c r="H16" s="895"/>
      <c r="I16" s="895"/>
      <c r="J16" s="895"/>
      <c r="K16" s="895"/>
      <c r="L16" s="895"/>
      <c r="M16" s="895"/>
      <c r="N16" s="895"/>
      <c r="O16" s="895"/>
      <c r="P16" s="892"/>
      <c r="Q16" s="893"/>
      <c r="R16" s="893"/>
      <c r="S16" s="893"/>
      <c r="T16" s="893"/>
      <c r="U16" s="893"/>
      <c r="V16" s="893"/>
      <c r="W16" s="893"/>
      <c r="X16" s="893"/>
      <c r="Y16" s="893"/>
      <c r="Z16" s="893"/>
      <c r="AA16" s="893"/>
      <c r="AB16" s="893"/>
      <c r="AC16" s="893"/>
      <c r="AD16" s="893"/>
      <c r="AE16" s="893"/>
      <c r="AF16" s="893"/>
      <c r="AG16" s="893"/>
      <c r="AH16" s="893"/>
      <c r="AI16" s="893"/>
      <c r="AJ16" s="893"/>
      <c r="AK16" s="893"/>
      <c r="AL16" s="893"/>
      <c r="AM16" s="893"/>
      <c r="AN16" s="892"/>
      <c r="AO16" s="893"/>
      <c r="AP16" s="893"/>
      <c r="AQ16" s="893"/>
      <c r="AR16" s="893"/>
      <c r="AS16" s="893"/>
      <c r="AT16" s="893"/>
      <c r="AU16" s="893"/>
      <c r="AV16" s="893"/>
      <c r="AW16" s="893"/>
      <c r="AX16" s="893"/>
      <c r="AY16" s="893"/>
      <c r="AZ16" s="893"/>
      <c r="BA16" s="893"/>
      <c r="BB16" s="893"/>
      <c r="BC16" s="893"/>
      <c r="BD16" s="893"/>
      <c r="BE16" s="893"/>
      <c r="BF16" s="893"/>
      <c r="BG16" s="893"/>
      <c r="BH16" s="893"/>
      <c r="BI16" s="893"/>
      <c r="BJ16" s="893"/>
      <c r="BK16" s="894"/>
    </row>
    <row r="17" spans="2:63" ht="29.25" customHeight="1">
      <c r="B17" s="878"/>
      <c r="C17" s="879"/>
      <c r="D17" s="879"/>
      <c r="E17" s="879"/>
      <c r="F17" s="879"/>
      <c r="G17" s="880"/>
      <c r="H17" s="895"/>
      <c r="I17" s="895"/>
      <c r="J17" s="895"/>
      <c r="K17" s="895"/>
      <c r="L17" s="895"/>
      <c r="M17" s="895"/>
      <c r="N17" s="895"/>
      <c r="O17" s="895"/>
      <c r="P17" s="892"/>
      <c r="Q17" s="893"/>
      <c r="R17" s="893"/>
      <c r="S17" s="893"/>
      <c r="T17" s="893"/>
      <c r="U17" s="893"/>
      <c r="V17" s="893"/>
      <c r="W17" s="893"/>
      <c r="X17" s="893"/>
      <c r="Y17" s="893"/>
      <c r="Z17" s="893"/>
      <c r="AA17" s="893"/>
      <c r="AB17" s="893"/>
      <c r="AC17" s="893"/>
      <c r="AD17" s="893"/>
      <c r="AE17" s="893"/>
      <c r="AF17" s="893"/>
      <c r="AG17" s="893"/>
      <c r="AH17" s="893"/>
      <c r="AI17" s="893"/>
      <c r="AJ17" s="893"/>
      <c r="AK17" s="893"/>
      <c r="AL17" s="893"/>
      <c r="AM17" s="893"/>
      <c r="AN17" s="892"/>
      <c r="AO17" s="893"/>
      <c r="AP17" s="893"/>
      <c r="AQ17" s="893"/>
      <c r="AR17" s="893"/>
      <c r="AS17" s="893"/>
      <c r="AT17" s="893"/>
      <c r="AU17" s="893"/>
      <c r="AV17" s="893"/>
      <c r="AW17" s="893"/>
      <c r="AX17" s="893"/>
      <c r="AY17" s="893"/>
      <c r="AZ17" s="893"/>
      <c r="BA17" s="893"/>
      <c r="BB17" s="893"/>
      <c r="BC17" s="893"/>
      <c r="BD17" s="893"/>
      <c r="BE17" s="893"/>
      <c r="BF17" s="893"/>
      <c r="BG17" s="893"/>
      <c r="BH17" s="893"/>
      <c r="BI17" s="893"/>
      <c r="BJ17" s="893"/>
      <c r="BK17" s="894"/>
    </row>
    <row r="18" spans="2:63" ht="29.25" customHeight="1">
      <c r="B18" s="878"/>
      <c r="C18" s="879"/>
      <c r="D18" s="879"/>
      <c r="E18" s="879"/>
      <c r="F18" s="879"/>
      <c r="G18" s="880"/>
      <c r="H18" s="895"/>
      <c r="I18" s="895"/>
      <c r="J18" s="895"/>
      <c r="K18" s="895"/>
      <c r="L18" s="895"/>
      <c r="M18" s="895"/>
      <c r="N18" s="895"/>
      <c r="O18" s="895"/>
      <c r="P18" s="892"/>
      <c r="Q18" s="893"/>
      <c r="R18" s="893"/>
      <c r="S18" s="893"/>
      <c r="T18" s="893"/>
      <c r="U18" s="893"/>
      <c r="V18" s="893"/>
      <c r="W18" s="893"/>
      <c r="X18" s="893"/>
      <c r="Y18" s="893"/>
      <c r="Z18" s="893"/>
      <c r="AA18" s="893"/>
      <c r="AB18" s="893"/>
      <c r="AC18" s="893"/>
      <c r="AD18" s="893"/>
      <c r="AE18" s="893"/>
      <c r="AF18" s="893"/>
      <c r="AG18" s="893"/>
      <c r="AH18" s="893"/>
      <c r="AI18" s="893"/>
      <c r="AJ18" s="893"/>
      <c r="AK18" s="893"/>
      <c r="AL18" s="893"/>
      <c r="AM18" s="893"/>
      <c r="AN18" s="892"/>
      <c r="AO18" s="893"/>
      <c r="AP18" s="893"/>
      <c r="AQ18" s="893"/>
      <c r="AR18" s="893"/>
      <c r="AS18" s="893"/>
      <c r="AT18" s="893"/>
      <c r="AU18" s="893"/>
      <c r="AV18" s="893"/>
      <c r="AW18" s="893"/>
      <c r="AX18" s="893"/>
      <c r="AY18" s="893"/>
      <c r="AZ18" s="893"/>
      <c r="BA18" s="893"/>
      <c r="BB18" s="893"/>
      <c r="BC18" s="893"/>
      <c r="BD18" s="893"/>
      <c r="BE18" s="893"/>
      <c r="BF18" s="893"/>
      <c r="BG18" s="893"/>
      <c r="BH18" s="893"/>
      <c r="BI18" s="893"/>
      <c r="BJ18" s="893"/>
      <c r="BK18" s="894"/>
    </row>
    <row r="19" spans="2:63" ht="29.25" customHeight="1">
      <c r="B19" s="878"/>
      <c r="C19" s="879"/>
      <c r="D19" s="879"/>
      <c r="E19" s="879"/>
      <c r="F19" s="879"/>
      <c r="G19" s="880"/>
      <c r="H19" s="895"/>
      <c r="I19" s="895"/>
      <c r="J19" s="895"/>
      <c r="K19" s="895"/>
      <c r="L19" s="895"/>
      <c r="M19" s="895"/>
      <c r="N19" s="895"/>
      <c r="O19" s="895"/>
      <c r="P19" s="892"/>
      <c r="Q19" s="893"/>
      <c r="R19" s="893"/>
      <c r="S19" s="893"/>
      <c r="T19" s="893"/>
      <c r="U19" s="893"/>
      <c r="V19" s="893"/>
      <c r="W19" s="893"/>
      <c r="X19" s="893"/>
      <c r="Y19" s="893"/>
      <c r="Z19" s="893"/>
      <c r="AA19" s="893"/>
      <c r="AB19" s="893"/>
      <c r="AC19" s="893"/>
      <c r="AD19" s="893"/>
      <c r="AE19" s="893"/>
      <c r="AF19" s="893"/>
      <c r="AG19" s="893"/>
      <c r="AH19" s="893"/>
      <c r="AI19" s="893"/>
      <c r="AJ19" s="893"/>
      <c r="AK19" s="893"/>
      <c r="AL19" s="893"/>
      <c r="AM19" s="893"/>
      <c r="AN19" s="892"/>
      <c r="AO19" s="893"/>
      <c r="AP19" s="893"/>
      <c r="AQ19" s="893"/>
      <c r="AR19" s="893"/>
      <c r="AS19" s="893"/>
      <c r="AT19" s="893"/>
      <c r="AU19" s="893"/>
      <c r="AV19" s="893"/>
      <c r="AW19" s="893"/>
      <c r="AX19" s="893"/>
      <c r="AY19" s="893"/>
      <c r="AZ19" s="893"/>
      <c r="BA19" s="893"/>
      <c r="BB19" s="893"/>
      <c r="BC19" s="893"/>
      <c r="BD19" s="893"/>
      <c r="BE19" s="893"/>
      <c r="BF19" s="893"/>
      <c r="BG19" s="893"/>
      <c r="BH19" s="893"/>
      <c r="BI19" s="893"/>
      <c r="BJ19" s="893"/>
      <c r="BK19" s="894"/>
    </row>
    <row r="20" spans="2:63">
      <c r="B20" s="102"/>
      <c r="C20" s="102"/>
      <c r="D20" s="103" t="s">
        <v>300</v>
      </c>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row>
    <row r="21" spans="2:63">
      <c r="D21" s="186" t="s">
        <v>542</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4600-000000000000}">
          <x14:formula1>
            <xm:f>'(参考)リスト'!$B$16:$B$20</xm:f>
          </x14:formula1>
          <xm:sqref>H6:O19</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23"/>
  <dimension ref="A1:AU101"/>
  <sheetViews>
    <sheetView showGridLines="0" view="pageBreakPreview" topLeftCell="A23" zoomScaleNormal="100" zoomScaleSheetLayoutView="100" workbookViewId="0">
      <selection activeCell="Z18" sqref="Z18"/>
    </sheetView>
  </sheetViews>
  <sheetFormatPr defaultColWidth="9" defaultRowHeight="12"/>
  <cols>
    <col min="1" max="1" width="2.75" style="23" customWidth="1"/>
    <col min="2" max="3" width="4" style="24" customWidth="1"/>
    <col min="4" max="40" width="4" style="23" customWidth="1"/>
    <col min="41" max="16384" width="9" style="23"/>
  </cols>
  <sheetData>
    <row r="1" spans="1:47" ht="20.25" customHeight="1">
      <c r="B1" s="105" t="s">
        <v>322</v>
      </c>
      <c r="C1" s="106"/>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c r="AH1" s="107"/>
      <c r="AI1" s="107"/>
      <c r="AJ1" s="107"/>
      <c r="AK1" s="107"/>
      <c r="AL1" s="107"/>
      <c r="AM1" s="107"/>
      <c r="AN1" s="107"/>
    </row>
    <row r="2" spans="1:47">
      <c r="B2" s="968" t="s">
        <v>74</v>
      </c>
      <c r="C2" s="968"/>
      <c r="D2" s="968"/>
      <c r="E2" s="970" t="str">
        <f>'様式A-1'!D3</f>
        <v>ナカヤマトンネル</v>
      </c>
      <c r="F2" s="970"/>
      <c r="G2" s="970"/>
      <c r="H2" s="970"/>
      <c r="I2" s="970"/>
      <c r="J2" s="970"/>
      <c r="K2" s="968" t="s">
        <v>73</v>
      </c>
      <c r="L2" s="968"/>
      <c r="M2" s="968"/>
      <c r="N2" s="970" t="str">
        <f>'様式A-1'!J3</f>
        <v>一般国道490号　小郡萩道路</v>
      </c>
      <c r="O2" s="970"/>
      <c r="P2" s="970"/>
      <c r="Q2" s="970"/>
      <c r="R2" s="970"/>
      <c r="S2" s="970"/>
      <c r="T2" s="970"/>
      <c r="U2" s="988" t="s">
        <v>265</v>
      </c>
      <c r="V2" s="988"/>
      <c r="W2" s="988"/>
      <c r="X2" s="988"/>
      <c r="Y2" s="970" t="str">
        <f>'様式B(トンネル様式1P001)'!K5</f>
        <v>基礎地盤コンサルタンツ株式会社</v>
      </c>
      <c r="Z2" s="970"/>
      <c r="AA2" s="970"/>
      <c r="AB2" s="970"/>
      <c r="AC2" s="970"/>
      <c r="AD2" s="970"/>
      <c r="AE2" s="970"/>
      <c r="AF2" s="970"/>
      <c r="AG2" s="964" t="s">
        <v>255</v>
      </c>
      <c r="AH2" s="964"/>
      <c r="AI2" s="964"/>
      <c r="AJ2" s="966">
        <v>45160</v>
      </c>
      <c r="AK2" s="966"/>
      <c r="AL2" s="966"/>
      <c r="AM2" s="966"/>
      <c r="AN2" s="966"/>
    </row>
    <row r="3" spans="1:47">
      <c r="A3" s="23" t="s">
        <v>72</v>
      </c>
      <c r="B3" s="969" t="s">
        <v>71</v>
      </c>
      <c r="C3" s="969"/>
      <c r="D3" s="969"/>
      <c r="E3" s="967" t="str">
        <f>'様式A-1'!D4</f>
        <v>中山トンネル</v>
      </c>
      <c r="F3" s="967"/>
      <c r="G3" s="967"/>
      <c r="H3" s="967"/>
      <c r="I3" s="967"/>
      <c r="J3" s="967"/>
      <c r="K3" s="969" t="s">
        <v>70</v>
      </c>
      <c r="L3" s="969"/>
      <c r="M3" s="969"/>
      <c r="N3" s="987" t="str">
        <f>'様式A-1'!R3</f>
        <v>山口県宇部土木建築事務所
美祢支所</v>
      </c>
      <c r="O3" s="987"/>
      <c r="P3" s="987"/>
      <c r="Q3" s="987"/>
      <c r="R3" s="987"/>
      <c r="S3" s="987"/>
      <c r="T3" s="987"/>
      <c r="U3" s="989" t="s">
        <v>266</v>
      </c>
      <c r="V3" s="989"/>
      <c r="W3" s="989"/>
      <c r="X3" s="989"/>
      <c r="Y3" s="967" t="str">
        <f>'様式B(トンネル様式1P001)'!K6</f>
        <v>安田　啓吾</v>
      </c>
      <c r="Z3" s="967"/>
      <c r="AA3" s="967"/>
      <c r="AB3" s="967"/>
      <c r="AC3" s="967"/>
      <c r="AD3" s="967"/>
      <c r="AE3" s="967"/>
      <c r="AF3" s="967"/>
      <c r="AG3" s="965"/>
      <c r="AH3" s="965"/>
      <c r="AI3" s="965"/>
      <c r="AJ3" s="965"/>
      <c r="AK3" s="965"/>
      <c r="AL3" s="965"/>
      <c r="AM3" s="965"/>
      <c r="AN3" s="965"/>
    </row>
    <row r="4" spans="1:47" ht="12" customHeight="1">
      <c r="B4" s="973"/>
      <c r="C4" s="974"/>
      <c r="D4" s="974"/>
      <c r="E4" s="974"/>
      <c r="F4" s="974"/>
      <c r="G4" s="974"/>
      <c r="H4" s="974"/>
      <c r="I4" s="974"/>
      <c r="J4" s="974"/>
      <c r="K4" s="974"/>
      <c r="L4" s="974"/>
      <c r="M4" s="974"/>
      <c r="N4" s="974"/>
      <c r="O4" s="974"/>
      <c r="P4" s="974"/>
      <c r="Q4" s="974"/>
      <c r="R4" s="974"/>
      <c r="S4" s="974"/>
      <c r="T4" s="974"/>
      <c r="U4" s="974"/>
      <c r="V4" s="974"/>
      <c r="W4" s="974"/>
      <c r="X4" s="974"/>
      <c r="Y4" s="974"/>
      <c r="Z4" s="974"/>
      <c r="AA4" s="974"/>
      <c r="AB4" s="974"/>
      <c r="AC4" s="974"/>
      <c r="AD4" s="974"/>
      <c r="AE4" s="974"/>
      <c r="AF4" s="974"/>
      <c r="AG4" s="975" t="s">
        <v>69</v>
      </c>
      <c r="AH4" s="976"/>
      <c r="AI4" s="977"/>
      <c r="AJ4" s="981" t="s">
        <v>49</v>
      </c>
      <c r="AK4" s="982"/>
      <c r="AL4" s="982"/>
      <c r="AM4" s="982"/>
      <c r="AN4" s="983"/>
      <c r="AO4" s="3"/>
      <c r="AP4" s="3"/>
      <c r="AQ4" s="3"/>
      <c r="AR4" s="3"/>
      <c r="AS4" s="3"/>
      <c r="AT4" s="3"/>
      <c r="AU4" s="3"/>
    </row>
    <row r="5" spans="1:47" ht="12.75" customHeight="1" thickBot="1">
      <c r="B5" s="971" t="s">
        <v>68</v>
      </c>
      <c r="C5" s="972"/>
      <c r="D5" s="972"/>
      <c r="E5" s="972"/>
      <c r="F5" s="972"/>
      <c r="G5" s="972"/>
      <c r="H5" s="972"/>
      <c r="I5" s="972"/>
      <c r="J5" s="972"/>
      <c r="K5" s="972"/>
      <c r="L5" s="972"/>
      <c r="M5" s="972"/>
      <c r="N5" s="972"/>
      <c r="O5" s="972"/>
      <c r="P5" s="972"/>
      <c r="Q5" s="972"/>
      <c r="R5" s="972"/>
      <c r="S5" s="972"/>
      <c r="T5" s="972"/>
      <c r="U5" s="972"/>
      <c r="V5" s="972"/>
      <c r="W5" s="972"/>
      <c r="X5" s="972"/>
      <c r="Y5" s="972"/>
      <c r="Z5" s="972"/>
      <c r="AA5" s="972"/>
      <c r="AB5" s="972"/>
      <c r="AC5" s="972"/>
      <c r="AD5" s="972"/>
      <c r="AE5" s="972"/>
      <c r="AF5" s="972"/>
      <c r="AG5" s="978"/>
      <c r="AH5" s="979"/>
      <c r="AI5" s="980"/>
      <c r="AJ5" s="984"/>
      <c r="AK5" s="985"/>
      <c r="AL5" s="985"/>
      <c r="AM5" s="985"/>
      <c r="AN5" s="986"/>
      <c r="AO5" s="3"/>
      <c r="AP5" s="3"/>
      <c r="AQ5" s="3"/>
      <c r="AR5" s="3"/>
      <c r="AS5" s="3"/>
      <c r="AT5" s="3"/>
      <c r="AU5" s="3"/>
    </row>
    <row r="6" spans="1:47">
      <c r="B6" s="950" t="s">
        <v>67</v>
      </c>
      <c r="C6" s="953" t="s">
        <v>296</v>
      </c>
      <c r="D6" s="956" t="s">
        <v>66</v>
      </c>
      <c r="E6" s="957"/>
      <c r="F6" s="957"/>
      <c r="G6" s="957"/>
      <c r="H6" s="957"/>
      <c r="I6" s="957"/>
      <c r="J6" s="957"/>
      <c r="K6" s="957"/>
      <c r="L6" s="957"/>
      <c r="M6" s="957"/>
      <c r="N6" s="957"/>
      <c r="O6" s="957"/>
      <c r="P6" s="957"/>
      <c r="Q6" s="957"/>
      <c r="R6" s="957"/>
      <c r="S6" s="957"/>
      <c r="T6" s="957"/>
      <c r="U6" s="957"/>
      <c r="V6" s="957"/>
      <c r="W6" s="957"/>
      <c r="X6" s="958"/>
      <c r="Y6" s="959" t="s">
        <v>65</v>
      </c>
      <c r="Z6" s="959"/>
      <c r="AA6" s="959"/>
      <c r="AB6" s="959"/>
      <c r="AC6" s="961" t="s">
        <v>64</v>
      </c>
      <c r="AD6" s="962"/>
      <c r="AE6" s="962"/>
      <c r="AF6" s="962"/>
      <c r="AG6" s="962"/>
      <c r="AH6" s="962"/>
      <c r="AI6" s="962"/>
      <c r="AJ6" s="962"/>
      <c r="AK6" s="962"/>
      <c r="AL6" s="962"/>
      <c r="AM6" s="962"/>
      <c r="AN6" s="963"/>
      <c r="AO6" s="3"/>
      <c r="AP6" s="3"/>
      <c r="AQ6" s="3"/>
      <c r="AR6" s="3"/>
      <c r="AS6" s="3"/>
      <c r="AT6" s="936" t="s">
        <v>304</v>
      </c>
      <c r="AU6" s="3"/>
    </row>
    <row r="7" spans="1:47" ht="13.5">
      <c r="B7" s="951"/>
      <c r="C7" s="954"/>
      <c r="D7" s="939" t="s">
        <v>63</v>
      </c>
      <c r="E7" s="940"/>
      <c r="F7" s="940"/>
      <c r="G7" s="940"/>
      <c r="H7" s="940"/>
      <c r="I7" s="940"/>
      <c r="J7" s="940"/>
      <c r="K7" s="940"/>
      <c r="L7" s="940"/>
      <c r="M7" s="940"/>
      <c r="N7" s="940"/>
      <c r="O7" s="941"/>
      <c r="P7" s="940" t="s">
        <v>293</v>
      </c>
      <c r="Q7" s="940"/>
      <c r="R7" s="940"/>
      <c r="S7" s="940"/>
      <c r="T7" s="940"/>
      <c r="U7" s="940"/>
      <c r="V7" s="940"/>
      <c r="W7" s="940"/>
      <c r="X7" s="942"/>
      <c r="Y7" s="960"/>
      <c r="Z7" s="960"/>
      <c r="AA7" s="960"/>
      <c r="AB7" s="960"/>
      <c r="AC7" s="943" t="s">
        <v>62</v>
      </c>
      <c r="AD7" s="944"/>
      <c r="AE7" s="944"/>
      <c r="AF7" s="944"/>
      <c r="AG7" s="941" t="s">
        <v>61</v>
      </c>
      <c r="AH7" s="944"/>
      <c r="AI7" s="944"/>
      <c r="AJ7" s="944"/>
      <c r="AK7" s="944"/>
      <c r="AL7" s="944"/>
      <c r="AM7" s="944"/>
      <c r="AN7" s="945"/>
      <c r="AO7" s="3"/>
      <c r="AP7" s="3"/>
      <c r="AQ7" s="3"/>
      <c r="AR7" s="3"/>
      <c r="AS7" s="3"/>
      <c r="AT7" s="937"/>
      <c r="AU7" s="3"/>
    </row>
    <row r="8" spans="1:47" ht="13.5">
      <c r="B8" s="951"/>
      <c r="C8" s="954"/>
      <c r="D8" s="939" t="s">
        <v>60</v>
      </c>
      <c r="E8" s="940"/>
      <c r="F8" s="940"/>
      <c r="G8" s="941"/>
      <c r="H8" s="940" t="s">
        <v>57</v>
      </c>
      <c r="I8" s="940"/>
      <c r="J8" s="940"/>
      <c r="K8" s="941"/>
      <c r="L8" s="940" t="s">
        <v>56</v>
      </c>
      <c r="M8" s="940"/>
      <c r="N8" s="940"/>
      <c r="O8" s="941"/>
      <c r="P8" s="940" t="s">
        <v>59</v>
      </c>
      <c r="Q8" s="940"/>
      <c r="R8" s="941"/>
      <c r="S8" s="940" t="s">
        <v>57</v>
      </c>
      <c r="T8" s="940"/>
      <c r="U8" s="941"/>
      <c r="V8" s="940" t="s">
        <v>56</v>
      </c>
      <c r="W8" s="940"/>
      <c r="X8" s="942"/>
      <c r="Y8" s="946" t="s">
        <v>59</v>
      </c>
      <c r="Z8" s="948" t="s">
        <v>57</v>
      </c>
      <c r="AA8" s="948" t="s">
        <v>56</v>
      </c>
      <c r="AB8" s="946" t="s">
        <v>58</v>
      </c>
      <c r="AC8" s="943" t="s">
        <v>294</v>
      </c>
      <c r="AD8" s="944"/>
      <c r="AE8" s="944"/>
      <c r="AF8" s="944"/>
      <c r="AG8" s="944" t="s">
        <v>57</v>
      </c>
      <c r="AH8" s="944"/>
      <c r="AI8" s="944"/>
      <c r="AJ8" s="944"/>
      <c r="AK8" s="941" t="s">
        <v>56</v>
      </c>
      <c r="AL8" s="944"/>
      <c r="AM8" s="944"/>
      <c r="AN8" s="945"/>
      <c r="AO8" s="3"/>
      <c r="AP8" s="3"/>
      <c r="AQ8" s="3"/>
      <c r="AR8" s="3"/>
      <c r="AS8" s="3"/>
      <c r="AT8" s="937"/>
      <c r="AU8" s="3"/>
    </row>
    <row r="9" spans="1:47" s="24" customFormat="1">
      <c r="B9" s="952"/>
      <c r="C9" s="955"/>
      <c r="D9" s="108" t="s">
        <v>51</v>
      </c>
      <c r="E9" s="109" t="s">
        <v>50</v>
      </c>
      <c r="F9" s="109" t="s">
        <v>53</v>
      </c>
      <c r="G9" s="110" t="s">
        <v>52</v>
      </c>
      <c r="H9" s="111" t="s">
        <v>51</v>
      </c>
      <c r="I9" s="109" t="s">
        <v>50</v>
      </c>
      <c r="J9" s="109" t="s">
        <v>53</v>
      </c>
      <c r="K9" s="110" t="s">
        <v>52</v>
      </c>
      <c r="L9" s="111" t="s">
        <v>51</v>
      </c>
      <c r="M9" s="109" t="s">
        <v>50</v>
      </c>
      <c r="N9" s="109" t="s">
        <v>53</v>
      </c>
      <c r="O9" s="110" t="s">
        <v>52</v>
      </c>
      <c r="P9" s="111" t="s">
        <v>55</v>
      </c>
      <c r="Q9" s="109" t="s">
        <v>54</v>
      </c>
      <c r="R9" s="110" t="s">
        <v>49</v>
      </c>
      <c r="S9" s="111" t="s">
        <v>55</v>
      </c>
      <c r="T9" s="109" t="s">
        <v>54</v>
      </c>
      <c r="U9" s="110" t="s">
        <v>49</v>
      </c>
      <c r="V9" s="111" t="s">
        <v>55</v>
      </c>
      <c r="W9" s="109" t="s">
        <v>54</v>
      </c>
      <c r="X9" s="112" t="s">
        <v>49</v>
      </c>
      <c r="Y9" s="947"/>
      <c r="Z9" s="949"/>
      <c r="AA9" s="949"/>
      <c r="AB9" s="947"/>
      <c r="AC9" s="108" t="s">
        <v>51</v>
      </c>
      <c r="AD9" s="109" t="s">
        <v>50</v>
      </c>
      <c r="AE9" s="109" t="s">
        <v>53</v>
      </c>
      <c r="AF9" s="110" t="s">
        <v>52</v>
      </c>
      <c r="AG9" s="113" t="s">
        <v>51</v>
      </c>
      <c r="AH9" s="109" t="s">
        <v>50</v>
      </c>
      <c r="AI9" s="109" t="s">
        <v>53</v>
      </c>
      <c r="AJ9" s="109" t="s">
        <v>52</v>
      </c>
      <c r="AK9" s="109" t="s">
        <v>51</v>
      </c>
      <c r="AL9" s="109" t="s">
        <v>50</v>
      </c>
      <c r="AM9" s="109" t="s">
        <v>53</v>
      </c>
      <c r="AN9" s="112" t="s">
        <v>52</v>
      </c>
      <c r="AO9" s="3"/>
      <c r="AP9" s="3"/>
      <c r="AQ9" s="3"/>
      <c r="AR9" s="3"/>
      <c r="AS9" s="3"/>
      <c r="AT9" s="938"/>
      <c r="AU9" s="3"/>
    </row>
    <row r="10" spans="1:47">
      <c r="B10" s="220" t="s">
        <v>732</v>
      </c>
      <c r="C10" s="243">
        <v>0.15</v>
      </c>
      <c r="D10" s="115"/>
      <c r="E10" s="116"/>
      <c r="F10" s="116"/>
      <c r="G10" s="116"/>
      <c r="H10" s="116"/>
      <c r="I10" s="116"/>
      <c r="J10" s="116"/>
      <c r="K10" s="116"/>
      <c r="L10" s="116"/>
      <c r="M10" s="116"/>
      <c r="N10" s="116"/>
      <c r="O10" s="116"/>
      <c r="P10" s="116"/>
      <c r="Q10" s="116"/>
      <c r="R10" s="116"/>
      <c r="S10" s="116"/>
      <c r="T10" s="116"/>
      <c r="U10" s="116"/>
      <c r="V10" s="116"/>
      <c r="W10" s="116"/>
      <c r="X10" s="119"/>
      <c r="Y10" s="204" t="s">
        <v>553</v>
      </c>
      <c r="Z10" s="205" t="s">
        <v>772</v>
      </c>
      <c r="AA10" s="205" t="s">
        <v>772</v>
      </c>
      <c r="AB10" s="204" t="s">
        <v>772</v>
      </c>
      <c r="AC10" s="222"/>
      <c r="AD10" s="120"/>
      <c r="AE10" s="120"/>
      <c r="AF10" s="223"/>
      <c r="AG10" s="120"/>
      <c r="AH10" s="120"/>
      <c r="AI10" s="120"/>
      <c r="AJ10" s="120"/>
      <c r="AK10" s="120"/>
      <c r="AL10" s="120"/>
      <c r="AM10" s="120"/>
      <c r="AN10" s="121"/>
      <c r="AO10" s="3"/>
      <c r="AP10" s="3"/>
      <c r="AQ10" s="3"/>
      <c r="AR10" s="3"/>
      <c r="AS10" s="3"/>
      <c r="AT10" s="149">
        <f>IF(AB10="Ⅳ",4,IF(AB10="Ⅲ",3,IF(AB10="Ⅱ",2,1)))</f>
        <v>1</v>
      </c>
      <c r="AU10" s="3"/>
    </row>
    <row r="11" spans="1:47">
      <c r="B11" s="220" t="s">
        <v>595</v>
      </c>
      <c r="C11" s="114">
        <v>9.35</v>
      </c>
      <c r="D11" s="115"/>
      <c r="E11" s="116"/>
      <c r="F11" s="116"/>
      <c r="G11" s="116"/>
      <c r="H11" s="116"/>
      <c r="I11" s="116"/>
      <c r="J11" s="116"/>
      <c r="K11" s="116"/>
      <c r="L11" s="116"/>
      <c r="M11" s="116"/>
      <c r="N11" s="116"/>
      <c r="O11" s="116"/>
      <c r="P11" s="116"/>
      <c r="Q11" s="116"/>
      <c r="R11" s="116"/>
      <c r="S11" s="116"/>
      <c r="T11" s="116"/>
      <c r="U11" s="116"/>
      <c r="V11" s="116"/>
      <c r="W11" s="116"/>
      <c r="X11" s="119"/>
      <c r="Y11" s="204" t="s">
        <v>553</v>
      </c>
      <c r="Z11" s="205" t="s">
        <v>772</v>
      </c>
      <c r="AA11" s="205" t="s">
        <v>772</v>
      </c>
      <c r="AB11" s="204" t="s">
        <v>772</v>
      </c>
      <c r="AC11" s="222"/>
      <c r="AD11" s="120"/>
      <c r="AE11" s="120"/>
      <c r="AF11" s="223"/>
      <c r="AG11" s="120"/>
      <c r="AH11" s="120"/>
      <c r="AI11" s="120"/>
      <c r="AJ11" s="120"/>
      <c r="AK11" s="120"/>
      <c r="AL11" s="120"/>
      <c r="AM11" s="120"/>
      <c r="AN11" s="121"/>
      <c r="AO11" s="3"/>
      <c r="AP11" s="3"/>
      <c r="AQ11" s="3"/>
      <c r="AR11" s="3"/>
      <c r="AS11" s="3"/>
      <c r="AT11" s="149">
        <f t="shared" ref="AT11" si="0">IF(AB11="Ⅳ",4,IF(AB11="Ⅲ",3,IF(AB11="Ⅱ",2,1)))</f>
        <v>1</v>
      </c>
      <c r="AU11" s="3"/>
    </row>
    <row r="12" spans="1:47">
      <c r="B12" s="220" t="s">
        <v>596</v>
      </c>
      <c r="C12" s="114">
        <v>10.5</v>
      </c>
      <c r="D12" s="115"/>
      <c r="E12" s="116"/>
      <c r="F12" s="116"/>
      <c r="G12" s="116"/>
      <c r="H12" s="116"/>
      <c r="I12" s="116"/>
      <c r="J12" s="116"/>
      <c r="K12" s="116">
        <v>2</v>
      </c>
      <c r="L12" s="116"/>
      <c r="M12" s="116"/>
      <c r="N12" s="116"/>
      <c r="O12" s="116"/>
      <c r="P12" s="116"/>
      <c r="Q12" s="116"/>
      <c r="R12" s="116"/>
      <c r="S12" s="116"/>
      <c r="T12" s="116"/>
      <c r="U12" s="116">
        <v>2</v>
      </c>
      <c r="V12" s="116"/>
      <c r="W12" s="116"/>
      <c r="X12" s="119"/>
      <c r="Y12" s="204" t="s">
        <v>553</v>
      </c>
      <c r="Z12" s="205" t="s">
        <v>556</v>
      </c>
      <c r="AA12" s="205" t="s">
        <v>553</v>
      </c>
      <c r="AB12" s="204" t="s">
        <v>556</v>
      </c>
      <c r="AC12" s="222"/>
      <c r="AD12" s="120"/>
      <c r="AE12" s="120"/>
      <c r="AF12" s="223"/>
      <c r="AG12" s="120"/>
      <c r="AH12" s="120"/>
      <c r="AI12" s="120"/>
      <c r="AJ12" s="120">
        <v>2.1000000000000001E-2</v>
      </c>
      <c r="AK12" s="120"/>
      <c r="AL12" s="120"/>
      <c r="AM12" s="120"/>
      <c r="AN12" s="121"/>
      <c r="AO12" s="3"/>
      <c r="AP12" s="3"/>
      <c r="AQ12" s="3"/>
      <c r="AR12" s="3"/>
      <c r="AS12" s="3"/>
      <c r="AT12" s="149">
        <f>IF(AB12="Ⅳ",4,IF(AB12="Ⅲ",3,IF(AB12="Ⅱ",2,1)))</f>
        <v>2</v>
      </c>
      <c r="AU12" s="3"/>
    </row>
    <row r="13" spans="1:47">
      <c r="B13" s="220" t="s">
        <v>597</v>
      </c>
      <c r="C13" s="114">
        <v>10.5</v>
      </c>
      <c r="D13" s="115"/>
      <c r="E13" s="116"/>
      <c r="F13" s="116"/>
      <c r="G13" s="116"/>
      <c r="H13" s="116"/>
      <c r="I13" s="116"/>
      <c r="J13" s="116"/>
      <c r="K13" s="116"/>
      <c r="L13" s="116"/>
      <c r="M13" s="116"/>
      <c r="N13" s="116"/>
      <c r="O13" s="116"/>
      <c r="P13" s="116"/>
      <c r="Q13" s="116"/>
      <c r="R13" s="116"/>
      <c r="S13" s="116"/>
      <c r="T13" s="116"/>
      <c r="U13" s="116"/>
      <c r="V13" s="116"/>
      <c r="W13" s="116"/>
      <c r="X13" s="119"/>
      <c r="Y13" s="204" t="s">
        <v>553</v>
      </c>
      <c r="Z13" s="205" t="s">
        <v>772</v>
      </c>
      <c r="AA13" s="205" t="s">
        <v>772</v>
      </c>
      <c r="AB13" s="204" t="s">
        <v>772</v>
      </c>
      <c r="AC13" s="222"/>
      <c r="AD13" s="120"/>
      <c r="AE13" s="120"/>
      <c r="AF13" s="223"/>
      <c r="AG13" s="120"/>
      <c r="AH13" s="120"/>
      <c r="AI13" s="120"/>
      <c r="AJ13" s="120"/>
      <c r="AK13" s="120"/>
      <c r="AL13" s="120"/>
      <c r="AM13" s="120"/>
      <c r="AN13" s="121"/>
      <c r="AO13" s="3"/>
      <c r="AP13" s="3"/>
      <c r="AQ13" s="3"/>
      <c r="AR13" s="3"/>
      <c r="AS13" s="3"/>
      <c r="AT13" s="149">
        <f>IF(AB13="Ⅳ",4,IF(AB13="Ⅲ",3,IF(AB13="Ⅱ",2,1)))</f>
        <v>1</v>
      </c>
      <c r="AU13" s="3"/>
    </row>
    <row r="14" spans="1:47">
      <c r="B14" s="220" t="s">
        <v>598</v>
      </c>
      <c r="C14" s="114">
        <v>10.5</v>
      </c>
      <c r="D14" s="115"/>
      <c r="E14" s="116"/>
      <c r="F14" s="116"/>
      <c r="G14" s="116"/>
      <c r="H14" s="116"/>
      <c r="I14" s="116"/>
      <c r="J14" s="116"/>
      <c r="K14" s="116"/>
      <c r="L14" s="116"/>
      <c r="M14" s="116"/>
      <c r="N14" s="116"/>
      <c r="O14" s="116"/>
      <c r="P14" s="116"/>
      <c r="Q14" s="116"/>
      <c r="R14" s="116"/>
      <c r="S14" s="116"/>
      <c r="T14" s="116"/>
      <c r="U14" s="116"/>
      <c r="V14" s="116"/>
      <c r="W14" s="116"/>
      <c r="X14" s="119"/>
      <c r="Y14" s="204" t="s">
        <v>553</v>
      </c>
      <c r="Z14" s="205" t="s">
        <v>772</v>
      </c>
      <c r="AA14" s="205" t="s">
        <v>772</v>
      </c>
      <c r="AB14" s="204" t="s">
        <v>772</v>
      </c>
      <c r="AC14" s="222"/>
      <c r="AD14" s="120"/>
      <c r="AE14" s="120"/>
      <c r="AF14" s="223"/>
      <c r="AG14" s="120"/>
      <c r="AH14" s="120"/>
      <c r="AI14" s="120"/>
      <c r="AJ14" s="120"/>
      <c r="AK14" s="120"/>
      <c r="AL14" s="120"/>
      <c r="AM14" s="120"/>
      <c r="AN14" s="121"/>
      <c r="AO14" s="3"/>
      <c r="AP14" s="3"/>
      <c r="AQ14" s="3"/>
      <c r="AR14" s="3"/>
      <c r="AS14" s="3"/>
      <c r="AT14" s="149">
        <f>IF(AB14="Ⅳ",4,IF(AB14="Ⅲ",3,IF(AB14="Ⅱ",2,1)))</f>
        <v>1</v>
      </c>
      <c r="AU14" s="3"/>
    </row>
    <row r="15" spans="1:47">
      <c r="B15" s="220" t="s">
        <v>599</v>
      </c>
      <c r="C15" s="114">
        <v>10.5</v>
      </c>
      <c r="D15" s="115"/>
      <c r="E15" s="116"/>
      <c r="F15" s="116"/>
      <c r="G15" s="116"/>
      <c r="H15" s="116"/>
      <c r="I15" s="116"/>
      <c r="J15" s="116"/>
      <c r="K15" s="116"/>
      <c r="L15" s="116"/>
      <c r="M15" s="116"/>
      <c r="N15" s="116"/>
      <c r="O15" s="116"/>
      <c r="P15" s="116"/>
      <c r="Q15" s="116"/>
      <c r="R15" s="116"/>
      <c r="S15" s="116"/>
      <c r="T15" s="116"/>
      <c r="U15" s="116"/>
      <c r="V15" s="116"/>
      <c r="W15" s="116"/>
      <c r="X15" s="119"/>
      <c r="Y15" s="204" t="s">
        <v>553</v>
      </c>
      <c r="Z15" s="205" t="s">
        <v>772</v>
      </c>
      <c r="AA15" s="205" t="s">
        <v>772</v>
      </c>
      <c r="AB15" s="204" t="s">
        <v>772</v>
      </c>
      <c r="AC15" s="222"/>
      <c r="AD15" s="120"/>
      <c r="AE15" s="120"/>
      <c r="AF15" s="223"/>
      <c r="AG15" s="208"/>
      <c r="AH15" s="120"/>
      <c r="AI15" s="120"/>
      <c r="AJ15" s="120"/>
      <c r="AK15" s="120"/>
      <c r="AL15" s="120"/>
      <c r="AM15" s="120"/>
      <c r="AN15" s="121"/>
      <c r="AO15" s="3"/>
      <c r="AP15" s="3"/>
      <c r="AQ15" s="3"/>
      <c r="AR15" s="3"/>
      <c r="AS15" s="3"/>
      <c r="AT15" s="149">
        <f>IF(AB15="Ⅳ",4,IF(AB15="Ⅲ",3,IF(AB15="Ⅱ",2,1)))</f>
        <v>1</v>
      </c>
      <c r="AU15" s="3"/>
    </row>
    <row r="16" spans="1:47">
      <c r="B16" s="220" t="s">
        <v>600</v>
      </c>
      <c r="C16" s="122">
        <v>10.5</v>
      </c>
      <c r="D16" s="115"/>
      <c r="E16" s="116"/>
      <c r="F16" s="116"/>
      <c r="G16" s="116"/>
      <c r="H16" s="116"/>
      <c r="I16" s="116"/>
      <c r="J16" s="116"/>
      <c r="K16" s="116"/>
      <c r="L16" s="116"/>
      <c r="M16" s="116"/>
      <c r="N16" s="116"/>
      <c r="O16" s="116"/>
      <c r="P16" s="116"/>
      <c r="Q16" s="116"/>
      <c r="R16" s="116"/>
      <c r="S16" s="118"/>
      <c r="T16" s="116"/>
      <c r="U16" s="117"/>
      <c r="V16" s="118"/>
      <c r="W16" s="116"/>
      <c r="X16" s="119"/>
      <c r="Y16" s="204" t="s">
        <v>553</v>
      </c>
      <c r="Z16" s="205" t="s">
        <v>772</v>
      </c>
      <c r="AA16" s="205" t="s">
        <v>772</v>
      </c>
      <c r="AB16" s="204" t="s">
        <v>772</v>
      </c>
      <c r="AC16" s="222"/>
      <c r="AD16" s="120"/>
      <c r="AE16" s="120"/>
      <c r="AF16" s="223"/>
      <c r="AG16" s="208"/>
      <c r="AH16" s="120"/>
      <c r="AI16" s="120"/>
      <c r="AJ16" s="120"/>
      <c r="AK16" s="120"/>
      <c r="AL16" s="120"/>
      <c r="AM16" s="120"/>
      <c r="AN16" s="121"/>
      <c r="AO16" s="3"/>
      <c r="AP16" s="3"/>
      <c r="AQ16" s="3"/>
      <c r="AR16" s="3"/>
      <c r="AS16" s="3"/>
      <c r="AT16" s="149">
        <f>IF(AB16="Ⅳ",4,IF(AB16="Ⅲ",3,IF(AB16="Ⅱ",2,1)))</f>
        <v>1</v>
      </c>
      <c r="AU16" s="3"/>
    </row>
    <row r="17" spans="2:47">
      <c r="B17" s="220" t="s">
        <v>601</v>
      </c>
      <c r="C17" s="122">
        <v>10.5</v>
      </c>
      <c r="D17" s="115"/>
      <c r="E17" s="116"/>
      <c r="F17" s="116"/>
      <c r="G17" s="116"/>
      <c r="H17" s="116"/>
      <c r="I17" s="116"/>
      <c r="J17" s="116"/>
      <c r="K17" s="116"/>
      <c r="L17" s="116"/>
      <c r="M17" s="116"/>
      <c r="N17" s="116"/>
      <c r="O17" s="116"/>
      <c r="P17" s="116"/>
      <c r="Q17" s="116"/>
      <c r="R17" s="116"/>
      <c r="S17" s="118"/>
      <c r="T17" s="116"/>
      <c r="U17" s="117"/>
      <c r="V17" s="118"/>
      <c r="W17" s="116"/>
      <c r="X17" s="119"/>
      <c r="Y17" s="204" t="s">
        <v>553</v>
      </c>
      <c r="Z17" s="205" t="s">
        <v>772</v>
      </c>
      <c r="AA17" s="205" t="s">
        <v>772</v>
      </c>
      <c r="AB17" s="204" t="s">
        <v>772</v>
      </c>
      <c r="AC17" s="222"/>
      <c r="AD17" s="120"/>
      <c r="AE17" s="120"/>
      <c r="AF17" s="223"/>
      <c r="AG17" s="208"/>
      <c r="AH17" s="120"/>
      <c r="AI17" s="120"/>
      <c r="AJ17" s="120"/>
      <c r="AK17" s="120"/>
      <c r="AL17" s="120"/>
      <c r="AM17" s="120"/>
      <c r="AN17" s="121"/>
      <c r="AO17" s="3"/>
      <c r="AP17" s="3"/>
      <c r="AQ17" s="3"/>
      <c r="AR17" s="3"/>
      <c r="AS17" s="3"/>
      <c r="AT17" s="149">
        <f t="shared" ref="AT17:AT21" si="1">IF(AB17="Ⅳ",4,IF(AB17="Ⅲ",3,IF(AB17="Ⅱ",2,1)))</f>
        <v>1</v>
      </c>
      <c r="AU17" s="3"/>
    </row>
    <row r="18" spans="2:47" s="248" customFormat="1">
      <c r="B18" s="220" t="s">
        <v>602</v>
      </c>
      <c r="C18" s="122">
        <v>10.5</v>
      </c>
      <c r="D18" s="115"/>
      <c r="E18" s="116"/>
      <c r="F18" s="116"/>
      <c r="G18" s="116"/>
      <c r="H18" s="116"/>
      <c r="I18" s="116"/>
      <c r="J18" s="116">
        <v>1</v>
      </c>
      <c r="K18" s="116"/>
      <c r="L18" s="116"/>
      <c r="M18" s="116"/>
      <c r="N18" s="116"/>
      <c r="O18" s="116"/>
      <c r="P18" s="116"/>
      <c r="Q18" s="116"/>
      <c r="R18" s="116"/>
      <c r="S18" s="118"/>
      <c r="T18" s="116"/>
      <c r="U18" s="117">
        <v>1</v>
      </c>
      <c r="V18" s="118"/>
      <c r="W18" s="116"/>
      <c r="X18" s="119"/>
      <c r="Y18" s="204" t="s">
        <v>553</v>
      </c>
      <c r="Z18" s="205" t="s">
        <v>556</v>
      </c>
      <c r="AA18" s="205" t="s">
        <v>553</v>
      </c>
      <c r="AB18" s="204" t="s">
        <v>556</v>
      </c>
      <c r="AC18" s="222"/>
      <c r="AD18" s="120"/>
      <c r="AE18" s="120"/>
      <c r="AF18" s="223"/>
      <c r="AG18" s="208"/>
      <c r="AH18" s="120"/>
      <c r="AI18" s="120">
        <v>6.11</v>
      </c>
      <c r="AJ18" s="120"/>
      <c r="AK18" s="120"/>
      <c r="AL18" s="120"/>
      <c r="AM18" s="120"/>
      <c r="AN18" s="121"/>
      <c r="AO18" s="246"/>
      <c r="AP18" s="246"/>
      <c r="AQ18" s="246"/>
      <c r="AR18" s="246"/>
      <c r="AS18" s="246"/>
      <c r="AT18" s="247">
        <f t="shared" si="1"/>
        <v>2</v>
      </c>
      <c r="AU18" s="246"/>
    </row>
    <row r="19" spans="2:47">
      <c r="B19" s="220" t="s">
        <v>603</v>
      </c>
      <c r="C19" s="122">
        <v>10.5</v>
      </c>
      <c r="D19" s="115"/>
      <c r="E19" s="116"/>
      <c r="F19" s="116"/>
      <c r="G19" s="116"/>
      <c r="H19" s="116"/>
      <c r="I19" s="116"/>
      <c r="J19" s="116"/>
      <c r="K19" s="116"/>
      <c r="L19" s="116"/>
      <c r="M19" s="116"/>
      <c r="N19" s="116"/>
      <c r="O19" s="116"/>
      <c r="P19" s="116"/>
      <c r="Q19" s="116"/>
      <c r="R19" s="116"/>
      <c r="S19" s="118"/>
      <c r="T19" s="116"/>
      <c r="U19" s="117"/>
      <c r="V19" s="118"/>
      <c r="W19" s="116"/>
      <c r="X19" s="119"/>
      <c r="Y19" s="204" t="s">
        <v>553</v>
      </c>
      <c r="Z19" s="205" t="s">
        <v>772</v>
      </c>
      <c r="AA19" s="205" t="s">
        <v>772</v>
      </c>
      <c r="AB19" s="204" t="s">
        <v>772</v>
      </c>
      <c r="AC19" s="222"/>
      <c r="AD19" s="120"/>
      <c r="AE19" s="120"/>
      <c r="AF19" s="223"/>
      <c r="AG19" s="208"/>
      <c r="AH19" s="120"/>
      <c r="AI19" s="120"/>
      <c r="AJ19" s="120"/>
      <c r="AK19" s="120"/>
      <c r="AL19" s="120"/>
      <c r="AM19" s="120"/>
      <c r="AN19" s="121"/>
      <c r="AO19" s="3"/>
      <c r="AP19" s="3"/>
      <c r="AQ19" s="3"/>
      <c r="AR19" s="3"/>
      <c r="AS19" s="3"/>
      <c r="AT19" s="149">
        <f t="shared" si="1"/>
        <v>1</v>
      </c>
      <c r="AU19" s="3"/>
    </row>
    <row r="20" spans="2:47">
      <c r="B20" s="220" t="s">
        <v>604</v>
      </c>
      <c r="C20" s="122">
        <v>10.5</v>
      </c>
      <c r="D20" s="115"/>
      <c r="E20" s="116"/>
      <c r="F20" s="116"/>
      <c r="G20" s="117"/>
      <c r="H20" s="118"/>
      <c r="I20" s="116"/>
      <c r="J20" s="116"/>
      <c r="K20" s="117"/>
      <c r="L20" s="118"/>
      <c r="M20" s="116"/>
      <c r="N20" s="116"/>
      <c r="O20" s="117"/>
      <c r="P20" s="116"/>
      <c r="Q20" s="116"/>
      <c r="R20" s="116"/>
      <c r="S20" s="118"/>
      <c r="T20" s="116"/>
      <c r="U20" s="117"/>
      <c r="V20" s="118"/>
      <c r="W20" s="116"/>
      <c r="X20" s="119"/>
      <c r="Y20" s="204" t="s">
        <v>553</v>
      </c>
      <c r="Z20" s="205" t="s">
        <v>772</v>
      </c>
      <c r="AA20" s="205" t="s">
        <v>772</v>
      </c>
      <c r="AB20" s="204" t="s">
        <v>772</v>
      </c>
      <c r="AC20" s="222"/>
      <c r="AD20" s="120"/>
      <c r="AE20" s="120"/>
      <c r="AF20" s="223"/>
      <c r="AG20" s="208"/>
      <c r="AH20" s="120"/>
      <c r="AI20" s="120"/>
      <c r="AJ20" s="120"/>
      <c r="AK20" s="120"/>
      <c r="AL20" s="120"/>
      <c r="AM20" s="120"/>
      <c r="AN20" s="121"/>
      <c r="AO20" s="3"/>
      <c r="AP20" s="3"/>
      <c r="AQ20" s="3"/>
      <c r="AR20" s="3"/>
      <c r="AS20" s="3"/>
      <c r="AT20" s="149">
        <f t="shared" si="1"/>
        <v>1</v>
      </c>
      <c r="AU20" s="3"/>
    </row>
    <row r="21" spans="2:47">
      <c r="B21" s="220" t="s">
        <v>605</v>
      </c>
      <c r="C21" s="122">
        <v>10.5</v>
      </c>
      <c r="D21" s="115"/>
      <c r="E21" s="116"/>
      <c r="F21" s="116"/>
      <c r="G21" s="117"/>
      <c r="H21" s="118"/>
      <c r="I21" s="116"/>
      <c r="J21" s="116"/>
      <c r="K21" s="117"/>
      <c r="L21" s="118"/>
      <c r="M21" s="116"/>
      <c r="N21" s="116"/>
      <c r="O21" s="117"/>
      <c r="P21" s="116"/>
      <c r="Q21" s="116"/>
      <c r="R21" s="116"/>
      <c r="S21" s="118"/>
      <c r="T21" s="116"/>
      <c r="U21" s="117"/>
      <c r="V21" s="118"/>
      <c r="W21" s="116"/>
      <c r="X21" s="119"/>
      <c r="Y21" s="204" t="s">
        <v>553</v>
      </c>
      <c r="Z21" s="205" t="s">
        <v>772</v>
      </c>
      <c r="AA21" s="205" t="s">
        <v>772</v>
      </c>
      <c r="AB21" s="204" t="s">
        <v>772</v>
      </c>
      <c r="AC21" s="222"/>
      <c r="AD21" s="120"/>
      <c r="AE21" s="120"/>
      <c r="AF21" s="223"/>
      <c r="AG21" s="208"/>
      <c r="AH21" s="120"/>
      <c r="AI21" s="120"/>
      <c r="AJ21" s="120"/>
      <c r="AK21" s="120"/>
      <c r="AL21" s="120"/>
      <c r="AM21" s="120"/>
      <c r="AN21" s="121"/>
      <c r="AO21" s="3"/>
      <c r="AP21" s="3"/>
      <c r="AQ21" s="3"/>
      <c r="AR21" s="3"/>
      <c r="AS21" s="3"/>
      <c r="AT21" s="149">
        <f t="shared" si="1"/>
        <v>1</v>
      </c>
      <c r="AU21" s="3"/>
    </row>
    <row r="22" spans="2:47">
      <c r="B22" s="220" t="s">
        <v>606</v>
      </c>
      <c r="C22" s="122">
        <v>10.5</v>
      </c>
      <c r="D22" s="115"/>
      <c r="E22" s="116"/>
      <c r="F22" s="116"/>
      <c r="G22" s="117"/>
      <c r="H22" s="118"/>
      <c r="I22" s="116"/>
      <c r="J22" s="116"/>
      <c r="K22" s="117"/>
      <c r="L22" s="118"/>
      <c r="M22" s="116"/>
      <c r="N22" s="116"/>
      <c r="O22" s="117"/>
      <c r="P22" s="116"/>
      <c r="Q22" s="116"/>
      <c r="R22" s="116"/>
      <c r="S22" s="118"/>
      <c r="T22" s="116"/>
      <c r="U22" s="117"/>
      <c r="V22" s="118"/>
      <c r="W22" s="116"/>
      <c r="X22" s="119"/>
      <c r="Y22" s="204" t="s">
        <v>553</v>
      </c>
      <c r="Z22" s="205" t="s">
        <v>772</v>
      </c>
      <c r="AA22" s="205" t="s">
        <v>772</v>
      </c>
      <c r="AB22" s="204" t="s">
        <v>772</v>
      </c>
      <c r="AC22" s="222"/>
      <c r="AD22" s="120"/>
      <c r="AE22" s="120"/>
      <c r="AF22" s="223"/>
      <c r="AG22" s="208"/>
      <c r="AH22" s="120"/>
      <c r="AI22" s="120"/>
      <c r="AJ22" s="120"/>
      <c r="AK22" s="120"/>
      <c r="AL22" s="120"/>
      <c r="AM22" s="120"/>
      <c r="AN22" s="121"/>
      <c r="AO22" s="3"/>
      <c r="AP22" s="3"/>
      <c r="AQ22" s="3"/>
      <c r="AR22" s="3"/>
      <c r="AS22" s="3"/>
      <c r="AT22" s="149">
        <f>IF(AB22="Ⅳ",4,IF(AB22="Ⅲ",3,IF(AB22="Ⅱ",2,1)))</f>
        <v>1</v>
      </c>
      <c r="AU22" s="3"/>
    </row>
    <row r="23" spans="2:47">
      <c r="B23" s="220" t="s">
        <v>607</v>
      </c>
      <c r="C23" s="122">
        <v>10.5</v>
      </c>
      <c r="D23" s="115"/>
      <c r="E23" s="116"/>
      <c r="F23" s="116"/>
      <c r="G23" s="117"/>
      <c r="H23" s="118"/>
      <c r="I23" s="116"/>
      <c r="J23" s="116"/>
      <c r="K23" s="117"/>
      <c r="L23" s="118"/>
      <c r="M23" s="116"/>
      <c r="N23" s="116"/>
      <c r="O23" s="117"/>
      <c r="P23" s="116"/>
      <c r="Q23" s="116"/>
      <c r="R23" s="116"/>
      <c r="S23" s="118"/>
      <c r="T23" s="116"/>
      <c r="U23" s="117"/>
      <c r="V23" s="118"/>
      <c r="W23" s="116"/>
      <c r="X23" s="119"/>
      <c r="Y23" s="204" t="s">
        <v>553</v>
      </c>
      <c r="Z23" s="205" t="s">
        <v>772</v>
      </c>
      <c r="AA23" s="205" t="s">
        <v>772</v>
      </c>
      <c r="AB23" s="204" t="s">
        <v>772</v>
      </c>
      <c r="AC23" s="222"/>
      <c r="AD23" s="120"/>
      <c r="AE23" s="120"/>
      <c r="AF23" s="223"/>
      <c r="AG23" s="208"/>
      <c r="AH23" s="120"/>
      <c r="AI23" s="120"/>
      <c r="AJ23" s="120"/>
      <c r="AK23" s="120"/>
      <c r="AL23" s="120"/>
      <c r="AM23" s="120"/>
      <c r="AN23" s="121"/>
      <c r="AO23" s="3"/>
      <c r="AP23" s="3"/>
      <c r="AQ23" s="3"/>
      <c r="AR23" s="3"/>
      <c r="AS23" s="3"/>
      <c r="AT23" s="149">
        <f t="shared" ref="AT23:AT41" si="2">IF(AB23="Ⅳ",4,IF(AB23="Ⅲ",3,IF(AB23="Ⅱ",2,1)))</f>
        <v>1</v>
      </c>
      <c r="AU23" s="3"/>
    </row>
    <row r="24" spans="2:47">
      <c r="B24" s="220" t="s">
        <v>608</v>
      </c>
      <c r="C24" s="122">
        <v>10.5</v>
      </c>
      <c r="D24" s="115"/>
      <c r="E24" s="116"/>
      <c r="F24" s="116"/>
      <c r="G24" s="117"/>
      <c r="H24" s="118"/>
      <c r="I24" s="116"/>
      <c r="J24" s="116"/>
      <c r="K24" s="117"/>
      <c r="L24" s="118"/>
      <c r="M24" s="116"/>
      <c r="N24" s="116"/>
      <c r="O24" s="117"/>
      <c r="P24" s="116"/>
      <c r="Q24" s="116"/>
      <c r="R24" s="116"/>
      <c r="S24" s="118"/>
      <c r="T24" s="116"/>
      <c r="U24" s="117"/>
      <c r="V24" s="118"/>
      <c r="W24" s="116"/>
      <c r="X24" s="119"/>
      <c r="Y24" s="204" t="s">
        <v>553</v>
      </c>
      <c r="Z24" s="205" t="s">
        <v>772</v>
      </c>
      <c r="AA24" s="205" t="s">
        <v>772</v>
      </c>
      <c r="AB24" s="204" t="s">
        <v>772</v>
      </c>
      <c r="AC24" s="222"/>
      <c r="AD24" s="120"/>
      <c r="AE24" s="120"/>
      <c r="AF24" s="223"/>
      <c r="AG24" s="208"/>
      <c r="AH24" s="120"/>
      <c r="AI24" s="120"/>
      <c r="AJ24" s="120"/>
      <c r="AK24" s="120"/>
      <c r="AL24" s="120"/>
      <c r="AM24" s="120"/>
      <c r="AN24" s="121"/>
      <c r="AO24" s="3"/>
      <c r="AP24" s="3"/>
      <c r="AQ24" s="3"/>
      <c r="AR24" s="3"/>
      <c r="AS24" s="3"/>
      <c r="AT24" s="149">
        <f t="shared" si="2"/>
        <v>1</v>
      </c>
      <c r="AU24" s="3"/>
    </row>
    <row r="25" spans="2:47">
      <c r="B25" s="220" t="s">
        <v>609</v>
      </c>
      <c r="C25" s="122">
        <v>10.5</v>
      </c>
      <c r="D25" s="115"/>
      <c r="E25" s="116"/>
      <c r="F25" s="116"/>
      <c r="G25" s="117"/>
      <c r="H25" s="118"/>
      <c r="I25" s="116"/>
      <c r="J25" s="116"/>
      <c r="K25" s="117"/>
      <c r="L25" s="118"/>
      <c r="M25" s="116"/>
      <c r="N25" s="116"/>
      <c r="O25" s="117"/>
      <c r="P25" s="116"/>
      <c r="Q25" s="116"/>
      <c r="R25" s="116"/>
      <c r="S25" s="118"/>
      <c r="T25" s="116"/>
      <c r="U25" s="117"/>
      <c r="V25" s="118"/>
      <c r="W25" s="116"/>
      <c r="X25" s="119"/>
      <c r="Y25" s="204" t="s">
        <v>553</v>
      </c>
      <c r="Z25" s="205" t="s">
        <v>772</v>
      </c>
      <c r="AA25" s="205" t="s">
        <v>772</v>
      </c>
      <c r="AB25" s="204" t="s">
        <v>772</v>
      </c>
      <c r="AC25" s="222"/>
      <c r="AD25" s="120"/>
      <c r="AE25" s="120"/>
      <c r="AF25" s="223"/>
      <c r="AG25" s="208"/>
      <c r="AH25" s="120"/>
      <c r="AI25" s="120"/>
      <c r="AJ25" s="120"/>
      <c r="AK25" s="120"/>
      <c r="AL25" s="120"/>
      <c r="AM25" s="120"/>
      <c r="AN25" s="121"/>
      <c r="AO25" s="3"/>
      <c r="AP25" s="3"/>
      <c r="AQ25" s="3"/>
      <c r="AR25" s="3"/>
      <c r="AS25" s="3"/>
      <c r="AT25" s="149">
        <f t="shared" si="2"/>
        <v>1</v>
      </c>
      <c r="AU25" s="3"/>
    </row>
    <row r="26" spans="2:47">
      <c r="B26" s="220" t="s">
        <v>610</v>
      </c>
      <c r="C26" s="122">
        <v>10.5</v>
      </c>
      <c r="D26" s="115"/>
      <c r="E26" s="116"/>
      <c r="F26" s="116"/>
      <c r="G26" s="117"/>
      <c r="H26" s="118"/>
      <c r="I26" s="116"/>
      <c r="J26" s="116"/>
      <c r="K26" s="117">
        <v>2</v>
      </c>
      <c r="L26" s="118"/>
      <c r="M26" s="116"/>
      <c r="N26" s="116"/>
      <c r="O26" s="117"/>
      <c r="P26" s="116"/>
      <c r="Q26" s="116"/>
      <c r="R26" s="116"/>
      <c r="S26" s="118"/>
      <c r="T26" s="116"/>
      <c r="U26" s="117">
        <v>2</v>
      </c>
      <c r="V26" s="118"/>
      <c r="W26" s="116"/>
      <c r="X26" s="119"/>
      <c r="Y26" s="204" t="s">
        <v>553</v>
      </c>
      <c r="Z26" s="205" t="s">
        <v>556</v>
      </c>
      <c r="AA26" s="205" t="s">
        <v>553</v>
      </c>
      <c r="AB26" s="204" t="s">
        <v>556</v>
      </c>
      <c r="AC26" s="222"/>
      <c r="AD26" s="120"/>
      <c r="AE26" s="120"/>
      <c r="AF26" s="223"/>
      <c r="AG26" s="120"/>
      <c r="AH26" s="120"/>
      <c r="AI26" s="120"/>
      <c r="AJ26" s="120">
        <v>0.24249999999999999</v>
      </c>
      <c r="AK26" s="120"/>
      <c r="AL26" s="120"/>
      <c r="AM26" s="120"/>
      <c r="AN26" s="121"/>
      <c r="AO26" s="3"/>
      <c r="AP26" s="3"/>
      <c r="AQ26" s="3"/>
      <c r="AR26" s="3"/>
      <c r="AS26" s="3"/>
      <c r="AT26" s="149">
        <f t="shared" si="2"/>
        <v>2</v>
      </c>
      <c r="AU26" s="3"/>
    </row>
    <row r="27" spans="2:47">
      <c r="B27" s="220" t="s">
        <v>611</v>
      </c>
      <c r="C27" s="122">
        <v>10.5</v>
      </c>
      <c r="D27" s="115"/>
      <c r="E27" s="116"/>
      <c r="F27" s="116"/>
      <c r="G27" s="117"/>
      <c r="H27" s="118"/>
      <c r="I27" s="116"/>
      <c r="J27" s="116"/>
      <c r="K27" s="117"/>
      <c r="L27" s="118"/>
      <c r="M27" s="116"/>
      <c r="N27" s="116"/>
      <c r="O27" s="117"/>
      <c r="P27" s="116"/>
      <c r="Q27" s="116"/>
      <c r="R27" s="116"/>
      <c r="S27" s="118"/>
      <c r="T27" s="116"/>
      <c r="U27" s="117"/>
      <c r="V27" s="118"/>
      <c r="W27" s="116"/>
      <c r="X27" s="119"/>
      <c r="Y27" s="204" t="s">
        <v>553</v>
      </c>
      <c r="Z27" s="205" t="s">
        <v>772</v>
      </c>
      <c r="AA27" s="205" t="s">
        <v>772</v>
      </c>
      <c r="AB27" s="204" t="s">
        <v>772</v>
      </c>
      <c r="AC27" s="222"/>
      <c r="AD27" s="120"/>
      <c r="AE27" s="120"/>
      <c r="AF27" s="223"/>
      <c r="AG27" s="208"/>
      <c r="AH27" s="120"/>
      <c r="AI27" s="120"/>
      <c r="AJ27" s="120"/>
      <c r="AK27" s="120"/>
      <c r="AL27" s="120"/>
      <c r="AM27" s="120"/>
      <c r="AN27" s="121"/>
      <c r="AO27" s="3"/>
      <c r="AP27" s="3"/>
      <c r="AQ27" s="3"/>
      <c r="AR27" s="3"/>
      <c r="AS27" s="3"/>
      <c r="AT27" s="149">
        <f t="shared" si="2"/>
        <v>1</v>
      </c>
      <c r="AU27" s="3"/>
    </row>
    <row r="28" spans="2:47" s="248" customFormat="1">
      <c r="B28" s="220" t="s">
        <v>612</v>
      </c>
      <c r="C28" s="122">
        <v>10.5</v>
      </c>
      <c r="D28" s="115"/>
      <c r="E28" s="116"/>
      <c r="F28" s="116"/>
      <c r="G28" s="117"/>
      <c r="H28" s="118"/>
      <c r="I28" s="116"/>
      <c r="J28" s="116"/>
      <c r="K28" s="117">
        <v>1</v>
      </c>
      <c r="L28" s="118"/>
      <c r="M28" s="116"/>
      <c r="N28" s="116"/>
      <c r="O28" s="117"/>
      <c r="P28" s="116"/>
      <c r="Q28" s="116"/>
      <c r="R28" s="116"/>
      <c r="S28" s="118"/>
      <c r="T28" s="116"/>
      <c r="U28" s="117">
        <v>1</v>
      </c>
      <c r="V28" s="118"/>
      <c r="W28" s="116"/>
      <c r="X28" s="119"/>
      <c r="Y28" s="204" t="s">
        <v>553</v>
      </c>
      <c r="Z28" s="205" t="s">
        <v>556</v>
      </c>
      <c r="AA28" s="205" t="s">
        <v>553</v>
      </c>
      <c r="AB28" s="204" t="s">
        <v>556</v>
      </c>
      <c r="AC28" s="222"/>
      <c r="AD28" s="120"/>
      <c r="AE28" s="120"/>
      <c r="AF28" s="223"/>
      <c r="AG28" s="208"/>
      <c r="AH28" s="120"/>
      <c r="AI28" s="120"/>
      <c r="AJ28" s="120">
        <v>0.1</v>
      </c>
      <c r="AK28" s="120"/>
      <c r="AL28" s="120"/>
      <c r="AM28" s="120"/>
      <c r="AN28" s="121"/>
      <c r="AO28" s="246"/>
      <c r="AP28" s="246"/>
      <c r="AQ28" s="246"/>
      <c r="AR28" s="246"/>
      <c r="AS28" s="246"/>
      <c r="AT28" s="247">
        <f t="shared" si="2"/>
        <v>2</v>
      </c>
      <c r="AU28" s="246"/>
    </row>
    <row r="29" spans="2:47">
      <c r="B29" s="220" t="s">
        <v>613</v>
      </c>
      <c r="C29" s="122">
        <v>10.5</v>
      </c>
      <c r="D29" s="115"/>
      <c r="E29" s="116"/>
      <c r="F29" s="116"/>
      <c r="G29" s="117"/>
      <c r="H29" s="118"/>
      <c r="I29" s="116"/>
      <c r="J29" s="116"/>
      <c r="K29" s="117"/>
      <c r="L29" s="118"/>
      <c r="M29" s="116"/>
      <c r="N29" s="116"/>
      <c r="O29" s="117"/>
      <c r="P29" s="116"/>
      <c r="Q29" s="116"/>
      <c r="R29" s="116"/>
      <c r="S29" s="118"/>
      <c r="T29" s="116"/>
      <c r="U29" s="117"/>
      <c r="V29" s="118"/>
      <c r="W29" s="116"/>
      <c r="X29" s="119"/>
      <c r="Y29" s="204" t="s">
        <v>553</v>
      </c>
      <c r="Z29" s="205" t="s">
        <v>772</v>
      </c>
      <c r="AA29" s="205" t="s">
        <v>772</v>
      </c>
      <c r="AB29" s="204" t="s">
        <v>772</v>
      </c>
      <c r="AC29" s="222"/>
      <c r="AD29" s="120"/>
      <c r="AE29" s="120"/>
      <c r="AF29" s="223"/>
      <c r="AG29" s="208"/>
      <c r="AH29" s="120"/>
      <c r="AI29" s="120"/>
      <c r="AJ29" s="120"/>
      <c r="AK29" s="120"/>
      <c r="AL29" s="120"/>
      <c r="AM29" s="120"/>
      <c r="AN29" s="121"/>
      <c r="AO29" s="3"/>
      <c r="AP29" s="3"/>
      <c r="AQ29" s="3"/>
      <c r="AR29" s="3"/>
      <c r="AS29" s="3"/>
      <c r="AT29" s="149">
        <f t="shared" si="2"/>
        <v>1</v>
      </c>
      <c r="AU29" s="3"/>
    </row>
    <row r="30" spans="2:47">
      <c r="B30" s="220" t="s">
        <v>614</v>
      </c>
      <c r="C30" s="122">
        <v>10.5</v>
      </c>
      <c r="D30" s="115"/>
      <c r="E30" s="116"/>
      <c r="F30" s="116"/>
      <c r="G30" s="117"/>
      <c r="H30" s="118"/>
      <c r="I30" s="116"/>
      <c r="J30" s="116"/>
      <c r="K30" s="117"/>
      <c r="L30" s="118"/>
      <c r="M30" s="116"/>
      <c r="N30" s="116"/>
      <c r="O30" s="117"/>
      <c r="P30" s="116"/>
      <c r="Q30" s="116"/>
      <c r="R30" s="116"/>
      <c r="S30" s="118"/>
      <c r="T30" s="116"/>
      <c r="U30" s="117"/>
      <c r="V30" s="118"/>
      <c r="W30" s="116"/>
      <c r="X30" s="119"/>
      <c r="Y30" s="204" t="s">
        <v>553</v>
      </c>
      <c r="Z30" s="205" t="s">
        <v>772</v>
      </c>
      <c r="AA30" s="205" t="s">
        <v>772</v>
      </c>
      <c r="AB30" s="204" t="s">
        <v>772</v>
      </c>
      <c r="AC30" s="222"/>
      <c r="AD30" s="120"/>
      <c r="AE30" s="120"/>
      <c r="AF30" s="223"/>
      <c r="AG30" s="208"/>
      <c r="AH30" s="120"/>
      <c r="AI30" s="120"/>
      <c r="AJ30" s="120"/>
      <c r="AK30" s="120"/>
      <c r="AL30" s="120"/>
      <c r="AM30" s="120"/>
      <c r="AN30" s="121"/>
      <c r="AO30" s="3"/>
      <c r="AP30" s="3"/>
      <c r="AQ30" s="3"/>
      <c r="AR30" s="3"/>
      <c r="AS30" s="3"/>
      <c r="AT30" s="149">
        <f t="shared" si="2"/>
        <v>1</v>
      </c>
      <c r="AU30" s="3"/>
    </row>
    <row r="31" spans="2:47">
      <c r="B31" s="220" t="s">
        <v>615</v>
      </c>
      <c r="C31" s="122">
        <v>10.5</v>
      </c>
      <c r="D31" s="115"/>
      <c r="E31" s="116"/>
      <c r="F31" s="116"/>
      <c r="G31" s="117"/>
      <c r="H31" s="118"/>
      <c r="I31" s="116"/>
      <c r="J31" s="116"/>
      <c r="K31" s="117"/>
      <c r="L31" s="118"/>
      <c r="M31" s="116"/>
      <c r="N31" s="116"/>
      <c r="O31" s="117"/>
      <c r="P31" s="116"/>
      <c r="Q31" s="116"/>
      <c r="R31" s="116"/>
      <c r="S31" s="118"/>
      <c r="T31" s="116"/>
      <c r="U31" s="117"/>
      <c r="V31" s="118"/>
      <c r="W31" s="116"/>
      <c r="X31" s="119"/>
      <c r="Y31" s="204" t="s">
        <v>553</v>
      </c>
      <c r="Z31" s="205" t="s">
        <v>772</v>
      </c>
      <c r="AA31" s="205" t="s">
        <v>772</v>
      </c>
      <c r="AB31" s="204" t="s">
        <v>772</v>
      </c>
      <c r="AC31" s="222"/>
      <c r="AD31" s="120"/>
      <c r="AE31" s="120"/>
      <c r="AF31" s="223"/>
      <c r="AG31" s="208"/>
      <c r="AH31" s="120"/>
      <c r="AI31" s="120"/>
      <c r="AJ31" s="120"/>
      <c r="AK31" s="120"/>
      <c r="AL31" s="120"/>
      <c r="AM31" s="120"/>
      <c r="AN31" s="121"/>
      <c r="AO31" s="3"/>
      <c r="AP31" s="3"/>
      <c r="AQ31" s="3"/>
      <c r="AR31" s="3"/>
      <c r="AS31" s="3"/>
      <c r="AT31" s="149">
        <f t="shared" si="2"/>
        <v>1</v>
      </c>
      <c r="AU31" s="3"/>
    </row>
    <row r="32" spans="2:47">
      <c r="B32" s="220" t="s">
        <v>616</v>
      </c>
      <c r="C32" s="122">
        <v>10.5</v>
      </c>
      <c r="D32" s="115"/>
      <c r="E32" s="116"/>
      <c r="F32" s="116"/>
      <c r="G32" s="117"/>
      <c r="H32" s="118"/>
      <c r="I32" s="116"/>
      <c r="J32" s="116"/>
      <c r="K32" s="117"/>
      <c r="L32" s="118"/>
      <c r="M32" s="116"/>
      <c r="N32" s="116"/>
      <c r="O32" s="117"/>
      <c r="P32" s="116"/>
      <c r="Q32" s="116"/>
      <c r="R32" s="116"/>
      <c r="S32" s="118"/>
      <c r="T32" s="116"/>
      <c r="U32" s="117"/>
      <c r="V32" s="118"/>
      <c r="W32" s="116"/>
      <c r="X32" s="119"/>
      <c r="Y32" s="204" t="s">
        <v>553</v>
      </c>
      <c r="Z32" s="205" t="s">
        <v>772</v>
      </c>
      <c r="AA32" s="205" t="s">
        <v>772</v>
      </c>
      <c r="AB32" s="204" t="s">
        <v>772</v>
      </c>
      <c r="AC32" s="222"/>
      <c r="AD32" s="120"/>
      <c r="AE32" s="120"/>
      <c r="AF32" s="223"/>
      <c r="AG32" s="208"/>
      <c r="AH32" s="120"/>
      <c r="AI32" s="120"/>
      <c r="AJ32" s="120"/>
      <c r="AK32" s="120"/>
      <c r="AL32" s="120"/>
      <c r="AM32" s="120"/>
      <c r="AN32" s="121"/>
      <c r="AO32" s="3"/>
      <c r="AP32" s="3"/>
      <c r="AQ32" s="3"/>
      <c r="AR32" s="3"/>
      <c r="AS32" s="3"/>
      <c r="AT32" s="149">
        <f t="shared" si="2"/>
        <v>1</v>
      </c>
      <c r="AU32" s="3"/>
    </row>
    <row r="33" spans="2:47">
      <c r="B33" s="220" t="s">
        <v>617</v>
      </c>
      <c r="C33" s="122">
        <v>10.5</v>
      </c>
      <c r="D33" s="115"/>
      <c r="E33" s="116"/>
      <c r="F33" s="116"/>
      <c r="G33" s="117"/>
      <c r="H33" s="118"/>
      <c r="I33" s="116"/>
      <c r="J33" s="116"/>
      <c r="K33" s="117"/>
      <c r="L33" s="118"/>
      <c r="M33" s="116"/>
      <c r="N33" s="116"/>
      <c r="O33" s="117"/>
      <c r="P33" s="116"/>
      <c r="Q33" s="116"/>
      <c r="R33" s="116"/>
      <c r="S33" s="118"/>
      <c r="T33" s="116"/>
      <c r="U33" s="117"/>
      <c r="V33" s="118"/>
      <c r="W33" s="116"/>
      <c r="X33" s="119"/>
      <c r="Y33" s="204" t="s">
        <v>553</v>
      </c>
      <c r="Z33" s="205" t="s">
        <v>772</v>
      </c>
      <c r="AA33" s="205" t="s">
        <v>772</v>
      </c>
      <c r="AB33" s="204" t="s">
        <v>772</v>
      </c>
      <c r="AC33" s="222"/>
      <c r="AD33" s="120"/>
      <c r="AE33" s="120"/>
      <c r="AF33" s="223"/>
      <c r="AG33" s="208"/>
      <c r="AH33" s="120"/>
      <c r="AI33" s="120"/>
      <c r="AJ33" s="120"/>
      <c r="AK33" s="120"/>
      <c r="AL33" s="120"/>
      <c r="AM33" s="120"/>
      <c r="AN33" s="121"/>
      <c r="AO33" s="3"/>
      <c r="AP33" s="3"/>
      <c r="AQ33" s="3"/>
      <c r="AR33" s="3"/>
      <c r="AS33" s="3"/>
      <c r="AT33" s="149">
        <f t="shared" si="2"/>
        <v>1</v>
      </c>
      <c r="AU33" s="3"/>
    </row>
    <row r="34" spans="2:47">
      <c r="B34" s="220" t="s">
        <v>618</v>
      </c>
      <c r="C34" s="122">
        <v>10.5</v>
      </c>
      <c r="D34" s="115"/>
      <c r="E34" s="116"/>
      <c r="F34" s="116"/>
      <c r="G34" s="117"/>
      <c r="H34" s="118"/>
      <c r="I34" s="116"/>
      <c r="J34" s="116"/>
      <c r="K34" s="117"/>
      <c r="L34" s="118"/>
      <c r="M34" s="116"/>
      <c r="N34" s="116"/>
      <c r="O34" s="117"/>
      <c r="P34" s="116"/>
      <c r="Q34" s="116"/>
      <c r="R34" s="116"/>
      <c r="S34" s="118"/>
      <c r="T34" s="116"/>
      <c r="U34" s="117"/>
      <c r="V34" s="118"/>
      <c r="W34" s="116"/>
      <c r="X34" s="119"/>
      <c r="Y34" s="204" t="s">
        <v>553</v>
      </c>
      <c r="Z34" s="205" t="s">
        <v>772</v>
      </c>
      <c r="AA34" s="205" t="s">
        <v>772</v>
      </c>
      <c r="AB34" s="204" t="s">
        <v>772</v>
      </c>
      <c r="AC34" s="222"/>
      <c r="AD34" s="120"/>
      <c r="AE34" s="120"/>
      <c r="AF34" s="223"/>
      <c r="AG34" s="208"/>
      <c r="AH34" s="120"/>
      <c r="AI34" s="120"/>
      <c r="AJ34" s="120"/>
      <c r="AK34" s="120"/>
      <c r="AL34" s="120"/>
      <c r="AM34" s="120"/>
      <c r="AN34" s="121"/>
      <c r="AO34" s="3"/>
      <c r="AP34" s="3"/>
      <c r="AQ34" s="3"/>
      <c r="AR34" s="3"/>
      <c r="AS34" s="3"/>
      <c r="AT34" s="149">
        <f t="shared" si="2"/>
        <v>1</v>
      </c>
      <c r="AU34" s="3"/>
    </row>
    <row r="35" spans="2:47">
      <c r="B35" s="220" t="s">
        <v>619</v>
      </c>
      <c r="C35" s="122">
        <v>10.5</v>
      </c>
      <c r="D35" s="115"/>
      <c r="E35" s="116"/>
      <c r="F35" s="116"/>
      <c r="G35" s="117"/>
      <c r="H35" s="118"/>
      <c r="I35" s="116"/>
      <c r="J35" s="116"/>
      <c r="K35" s="117"/>
      <c r="L35" s="118"/>
      <c r="M35" s="116"/>
      <c r="N35" s="116"/>
      <c r="O35" s="117"/>
      <c r="P35" s="116"/>
      <c r="Q35" s="116"/>
      <c r="R35" s="116"/>
      <c r="S35" s="118"/>
      <c r="T35" s="116"/>
      <c r="U35" s="117"/>
      <c r="V35" s="118"/>
      <c r="W35" s="116"/>
      <c r="X35" s="119"/>
      <c r="Y35" s="204" t="s">
        <v>553</v>
      </c>
      <c r="Z35" s="205" t="s">
        <v>772</v>
      </c>
      <c r="AA35" s="205" t="s">
        <v>772</v>
      </c>
      <c r="AB35" s="204" t="s">
        <v>772</v>
      </c>
      <c r="AC35" s="222"/>
      <c r="AD35" s="120"/>
      <c r="AE35" s="120"/>
      <c r="AF35" s="223"/>
      <c r="AG35" s="208"/>
      <c r="AH35" s="120"/>
      <c r="AI35" s="120"/>
      <c r="AJ35" s="120"/>
      <c r="AK35" s="120"/>
      <c r="AL35" s="120"/>
      <c r="AM35" s="120"/>
      <c r="AN35" s="121"/>
      <c r="AO35" s="3"/>
      <c r="AP35" s="3"/>
      <c r="AQ35" s="3"/>
      <c r="AR35" s="3"/>
      <c r="AS35" s="3"/>
      <c r="AT35" s="149">
        <f t="shared" si="2"/>
        <v>1</v>
      </c>
      <c r="AU35" s="3"/>
    </row>
    <row r="36" spans="2:47">
      <c r="B36" s="220" t="s">
        <v>620</v>
      </c>
      <c r="C36" s="122">
        <v>10.5</v>
      </c>
      <c r="D36" s="115"/>
      <c r="E36" s="116"/>
      <c r="F36" s="116"/>
      <c r="G36" s="117"/>
      <c r="H36" s="118"/>
      <c r="I36" s="116"/>
      <c r="J36" s="116"/>
      <c r="K36" s="117">
        <v>1</v>
      </c>
      <c r="L36" s="118"/>
      <c r="M36" s="116"/>
      <c r="N36" s="116"/>
      <c r="O36" s="117"/>
      <c r="P36" s="116"/>
      <c r="Q36" s="116"/>
      <c r="R36" s="116"/>
      <c r="S36" s="118"/>
      <c r="T36" s="116"/>
      <c r="U36" s="117">
        <v>1</v>
      </c>
      <c r="V36" s="118"/>
      <c r="W36" s="116"/>
      <c r="X36" s="119"/>
      <c r="Y36" s="204" t="s">
        <v>553</v>
      </c>
      <c r="Z36" s="205" t="s">
        <v>556</v>
      </c>
      <c r="AA36" s="205" t="s">
        <v>553</v>
      </c>
      <c r="AB36" s="204" t="s">
        <v>556</v>
      </c>
      <c r="AC36" s="222"/>
      <c r="AD36" s="120"/>
      <c r="AE36" s="120"/>
      <c r="AF36" s="223"/>
      <c r="AG36" s="120"/>
      <c r="AH36" s="120"/>
      <c r="AI36" s="120"/>
      <c r="AJ36" s="120">
        <v>0.06</v>
      </c>
      <c r="AK36" s="120"/>
      <c r="AL36" s="120"/>
      <c r="AM36" s="120"/>
      <c r="AN36" s="121"/>
      <c r="AO36" s="3"/>
      <c r="AP36" s="3"/>
      <c r="AQ36" s="3"/>
      <c r="AR36" s="3"/>
      <c r="AS36" s="3"/>
      <c r="AT36" s="149">
        <f t="shared" si="2"/>
        <v>2</v>
      </c>
      <c r="AU36" s="3"/>
    </row>
    <row r="37" spans="2:47">
      <c r="B37" s="220" t="s">
        <v>621</v>
      </c>
      <c r="C37" s="122">
        <v>10.5</v>
      </c>
      <c r="D37" s="115"/>
      <c r="E37" s="116"/>
      <c r="F37" s="116"/>
      <c r="G37" s="117"/>
      <c r="H37" s="118"/>
      <c r="I37" s="116"/>
      <c r="J37" s="116"/>
      <c r="K37" s="117"/>
      <c r="L37" s="118"/>
      <c r="M37" s="116"/>
      <c r="N37" s="116"/>
      <c r="O37" s="117"/>
      <c r="P37" s="116"/>
      <c r="Q37" s="116"/>
      <c r="R37" s="116"/>
      <c r="S37" s="118"/>
      <c r="T37" s="116"/>
      <c r="U37" s="117"/>
      <c r="V37" s="118"/>
      <c r="W37" s="116"/>
      <c r="X37" s="119"/>
      <c r="Y37" s="204" t="s">
        <v>553</v>
      </c>
      <c r="Z37" s="205" t="s">
        <v>772</v>
      </c>
      <c r="AA37" s="205" t="s">
        <v>772</v>
      </c>
      <c r="AB37" s="204" t="s">
        <v>772</v>
      </c>
      <c r="AC37" s="222"/>
      <c r="AD37" s="120"/>
      <c r="AE37" s="120"/>
      <c r="AF37" s="223"/>
      <c r="AG37" s="208"/>
      <c r="AH37" s="120"/>
      <c r="AI37" s="120"/>
      <c r="AJ37" s="120"/>
      <c r="AK37" s="120"/>
      <c r="AL37" s="120"/>
      <c r="AM37" s="120"/>
      <c r="AN37" s="121"/>
      <c r="AO37" s="3"/>
      <c r="AP37" s="3"/>
      <c r="AQ37" s="3"/>
      <c r="AR37" s="3"/>
      <c r="AS37" s="3"/>
      <c r="AT37" s="149">
        <f t="shared" si="2"/>
        <v>1</v>
      </c>
      <c r="AU37" s="3"/>
    </row>
    <row r="38" spans="2:47">
      <c r="B38" s="220" t="s">
        <v>622</v>
      </c>
      <c r="C38" s="122">
        <v>10.5</v>
      </c>
      <c r="D38" s="115"/>
      <c r="E38" s="116"/>
      <c r="F38" s="116"/>
      <c r="G38" s="117"/>
      <c r="H38" s="118"/>
      <c r="I38" s="116"/>
      <c r="J38" s="116"/>
      <c r="K38" s="117"/>
      <c r="L38" s="118"/>
      <c r="M38" s="116"/>
      <c r="N38" s="116"/>
      <c r="O38" s="117"/>
      <c r="P38" s="116"/>
      <c r="Q38" s="116"/>
      <c r="R38" s="116"/>
      <c r="S38" s="118"/>
      <c r="T38" s="116"/>
      <c r="U38" s="117"/>
      <c r="V38" s="118"/>
      <c r="W38" s="116"/>
      <c r="X38" s="119"/>
      <c r="Y38" s="204" t="s">
        <v>553</v>
      </c>
      <c r="Z38" s="205" t="s">
        <v>772</v>
      </c>
      <c r="AA38" s="205" t="s">
        <v>772</v>
      </c>
      <c r="AB38" s="204" t="s">
        <v>772</v>
      </c>
      <c r="AC38" s="222"/>
      <c r="AD38" s="120"/>
      <c r="AE38" s="120"/>
      <c r="AF38" s="223"/>
      <c r="AG38" s="208"/>
      <c r="AH38" s="120"/>
      <c r="AI38" s="120"/>
      <c r="AJ38" s="120"/>
      <c r="AK38" s="120"/>
      <c r="AL38" s="120"/>
      <c r="AM38" s="120"/>
      <c r="AN38" s="121"/>
      <c r="AO38" s="3"/>
      <c r="AP38" s="3"/>
      <c r="AQ38" s="3"/>
      <c r="AR38" s="3"/>
      <c r="AS38" s="3"/>
      <c r="AT38" s="149">
        <f t="shared" si="2"/>
        <v>1</v>
      </c>
      <c r="AU38" s="3"/>
    </row>
    <row r="39" spans="2:47">
      <c r="B39" s="220" t="s">
        <v>623</v>
      </c>
      <c r="C39" s="122">
        <v>10.5</v>
      </c>
      <c r="D39" s="115"/>
      <c r="E39" s="116"/>
      <c r="F39" s="116"/>
      <c r="G39" s="117"/>
      <c r="H39" s="118"/>
      <c r="I39" s="116"/>
      <c r="J39" s="116"/>
      <c r="K39" s="117"/>
      <c r="L39" s="118"/>
      <c r="M39" s="116"/>
      <c r="N39" s="116"/>
      <c r="O39" s="117"/>
      <c r="P39" s="116"/>
      <c r="Q39" s="116"/>
      <c r="R39" s="116"/>
      <c r="S39" s="118"/>
      <c r="T39" s="116"/>
      <c r="U39" s="117"/>
      <c r="V39" s="118"/>
      <c r="W39" s="116"/>
      <c r="X39" s="119"/>
      <c r="Y39" s="204" t="s">
        <v>553</v>
      </c>
      <c r="Z39" s="205" t="s">
        <v>772</v>
      </c>
      <c r="AA39" s="205" t="s">
        <v>772</v>
      </c>
      <c r="AB39" s="204" t="s">
        <v>772</v>
      </c>
      <c r="AC39" s="222"/>
      <c r="AD39" s="120"/>
      <c r="AE39" s="120"/>
      <c r="AF39" s="223"/>
      <c r="AG39" s="208"/>
      <c r="AH39" s="120"/>
      <c r="AI39" s="120"/>
      <c r="AJ39" s="120"/>
      <c r="AK39" s="120"/>
      <c r="AL39" s="120"/>
      <c r="AM39" s="120"/>
      <c r="AN39" s="121"/>
      <c r="AO39" s="3"/>
      <c r="AP39" s="3"/>
      <c r="AQ39" s="3"/>
      <c r="AR39" s="3"/>
      <c r="AS39" s="3"/>
      <c r="AT39" s="149">
        <f t="shared" si="2"/>
        <v>1</v>
      </c>
      <c r="AU39" s="3"/>
    </row>
    <row r="40" spans="2:47">
      <c r="B40" s="220" t="s">
        <v>624</v>
      </c>
      <c r="C40" s="122">
        <v>10.5</v>
      </c>
      <c r="D40" s="115"/>
      <c r="E40" s="116"/>
      <c r="F40" s="116"/>
      <c r="G40" s="117"/>
      <c r="H40" s="118"/>
      <c r="I40" s="116"/>
      <c r="J40" s="116"/>
      <c r="K40" s="117"/>
      <c r="L40" s="118"/>
      <c r="M40" s="116"/>
      <c r="N40" s="116"/>
      <c r="O40" s="117"/>
      <c r="P40" s="116"/>
      <c r="Q40" s="116"/>
      <c r="R40" s="116"/>
      <c r="S40" s="118"/>
      <c r="T40" s="116"/>
      <c r="U40" s="117"/>
      <c r="V40" s="118"/>
      <c r="W40" s="116"/>
      <c r="X40" s="119"/>
      <c r="Y40" s="204" t="s">
        <v>553</v>
      </c>
      <c r="Z40" s="205" t="s">
        <v>772</v>
      </c>
      <c r="AA40" s="205" t="s">
        <v>772</v>
      </c>
      <c r="AB40" s="204" t="s">
        <v>772</v>
      </c>
      <c r="AC40" s="222"/>
      <c r="AD40" s="120"/>
      <c r="AE40" s="120"/>
      <c r="AF40" s="223"/>
      <c r="AG40" s="208"/>
      <c r="AH40" s="120"/>
      <c r="AI40" s="120"/>
      <c r="AJ40" s="120"/>
      <c r="AK40" s="120"/>
      <c r="AL40" s="120"/>
      <c r="AM40" s="120"/>
      <c r="AN40" s="121"/>
      <c r="AO40" s="3"/>
      <c r="AP40" s="3"/>
      <c r="AQ40" s="3"/>
      <c r="AR40" s="3"/>
      <c r="AS40" s="3"/>
      <c r="AT40" s="149">
        <f t="shared" si="2"/>
        <v>1</v>
      </c>
      <c r="AU40" s="3"/>
    </row>
    <row r="41" spans="2:47">
      <c r="B41" s="220" t="s">
        <v>625</v>
      </c>
      <c r="C41" s="122">
        <v>10.5</v>
      </c>
      <c r="D41" s="115"/>
      <c r="E41" s="116"/>
      <c r="F41" s="116"/>
      <c r="G41" s="117"/>
      <c r="H41" s="118"/>
      <c r="I41" s="116"/>
      <c r="J41" s="116"/>
      <c r="K41" s="117"/>
      <c r="L41" s="118"/>
      <c r="M41" s="116"/>
      <c r="N41" s="116"/>
      <c r="O41" s="117"/>
      <c r="P41" s="116"/>
      <c r="Q41" s="116"/>
      <c r="R41" s="116"/>
      <c r="S41" s="118"/>
      <c r="T41" s="116"/>
      <c r="U41" s="117"/>
      <c r="V41" s="118"/>
      <c r="W41" s="116"/>
      <c r="X41" s="119"/>
      <c r="Y41" s="204" t="s">
        <v>553</v>
      </c>
      <c r="Z41" s="205" t="s">
        <v>772</v>
      </c>
      <c r="AA41" s="205" t="s">
        <v>772</v>
      </c>
      <c r="AB41" s="204" t="s">
        <v>772</v>
      </c>
      <c r="AC41" s="222"/>
      <c r="AD41" s="120"/>
      <c r="AE41" s="120"/>
      <c r="AF41" s="223"/>
      <c r="AG41" s="208"/>
      <c r="AH41" s="120"/>
      <c r="AI41" s="120"/>
      <c r="AJ41" s="120"/>
      <c r="AK41" s="120"/>
      <c r="AL41" s="120"/>
      <c r="AM41" s="120"/>
      <c r="AN41" s="121"/>
      <c r="AO41" s="3"/>
      <c r="AP41" s="3"/>
      <c r="AQ41" s="3"/>
      <c r="AR41" s="3"/>
      <c r="AS41" s="3"/>
      <c r="AT41" s="149">
        <f t="shared" si="2"/>
        <v>1</v>
      </c>
      <c r="AU41" s="3"/>
    </row>
    <row r="42" spans="2:47">
      <c r="B42" s="220" t="s">
        <v>733</v>
      </c>
      <c r="C42" s="114">
        <v>10.5</v>
      </c>
      <c r="D42" s="115"/>
      <c r="E42" s="116"/>
      <c r="F42" s="116"/>
      <c r="G42" s="117"/>
      <c r="H42" s="118"/>
      <c r="I42" s="116"/>
      <c r="J42" s="116"/>
      <c r="K42" s="117"/>
      <c r="L42" s="118"/>
      <c r="M42" s="116"/>
      <c r="N42" s="116"/>
      <c r="O42" s="117"/>
      <c r="P42" s="116"/>
      <c r="Q42" s="116"/>
      <c r="R42" s="116"/>
      <c r="S42" s="118"/>
      <c r="T42" s="116"/>
      <c r="U42" s="117"/>
      <c r="V42" s="118"/>
      <c r="W42" s="116"/>
      <c r="X42" s="119"/>
      <c r="Y42" s="204" t="s">
        <v>553</v>
      </c>
      <c r="Z42" s="205" t="s">
        <v>772</v>
      </c>
      <c r="AA42" s="205" t="s">
        <v>772</v>
      </c>
      <c r="AB42" s="204" t="s">
        <v>772</v>
      </c>
      <c r="AC42" s="222"/>
      <c r="AD42" s="120"/>
      <c r="AE42" s="120"/>
      <c r="AF42" s="223"/>
      <c r="AG42" s="208"/>
      <c r="AH42" s="120"/>
      <c r="AI42" s="120"/>
      <c r="AJ42" s="120"/>
      <c r="AK42" s="120"/>
      <c r="AL42" s="120"/>
      <c r="AM42" s="120"/>
      <c r="AN42" s="121"/>
      <c r="AO42" s="3"/>
      <c r="AP42" s="3"/>
      <c r="AQ42" s="3"/>
      <c r="AR42" s="3"/>
      <c r="AS42" s="3"/>
      <c r="AT42" s="149">
        <f>IF(AB42="Ⅳ",4,IF(AB42="Ⅲ",3,IF(AB42="Ⅱ",2,1)))</f>
        <v>1</v>
      </c>
      <c r="AU42" s="3"/>
    </row>
    <row r="43" spans="2:47">
      <c r="B43" s="220" t="s">
        <v>626</v>
      </c>
      <c r="C43" s="114">
        <v>10.5</v>
      </c>
      <c r="D43" s="115"/>
      <c r="E43" s="116"/>
      <c r="F43" s="116"/>
      <c r="G43" s="117"/>
      <c r="H43" s="118"/>
      <c r="I43" s="116"/>
      <c r="J43" s="116"/>
      <c r="K43" s="117"/>
      <c r="L43" s="118"/>
      <c r="M43" s="116"/>
      <c r="N43" s="116"/>
      <c r="O43" s="117"/>
      <c r="P43" s="116"/>
      <c r="Q43" s="116"/>
      <c r="R43" s="116"/>
      <c r="S43" s="118"/>
      <c r="T43" s="116"/>
      <c r="U43" s="117"/>
      <c r="V43" s="118"/>
      <c r="W43" s="116"/>
      <c r="X43" s="119"/>
      <c r="Y43" s="204" t="s">
        <v>553</v>
      </c>
      <c r="Z43" s="205" t="s">
        <v>772</v>
      </c>
      <c r="AA43" s="205" t="s">
        <v>772</v>
      </c>
      <c r="AB43" s="204" t="s">
        <v>772</v>
      </c>
      <c r="AC43" s="222"/>
      <c r="AD43" s="120"/>
      <c r="AE43" s="120"/>
      <c r="AF43" s="223"/>
      <c r="AG43" s="208"/>
      <c r="AH43" s="120"/>
      <c r="AI43" s="120"/>
      <c r="AJ43" s="120"/>
      <c r="AK43" s="120"/>
      <c r="AL43" s="120"/>
      <c r="AM43" s="120"/>
      <c r="AN43" s="121"/>
      <c r="AO43" s="3"/>
      <c r="AP43" s="3"/>
      <c r="AQ43" s="3"/>
      <c r="AR43" s="3"/>
      <c r="AS43" s="3"/>
      <c r="AT43" s="149">
        <f>IF(AB43="Ⅳ",4,IF(AB43="Ⅲ",3,IF(AB43="Ⅱ",2,1)))</f>
        <v>1</v>
      </c>
      <c r="AU43" s="3"/>
    </row>
    <row r="44" spans="2:47">
      <c r="B44" s="220" t="s">
        <v>627</v>
      </c>
      <c r="C44" s="114">
        <v>10.5</v>
      </c>
      <c r="D44" s="115"/>
      <c r="E44" s="116"/>
      <c r="F44" s="116"/>
      <c r="G44" s="117"/>
      <c r="H44" s="118"/>
      <c r="I44" s="116"/>
      <c r="J44" s="116"/>
      <c r="K44" s="117">
        <v>2</v>
      </c>
      <c r="L44" s="118"/>
      <c r="M44" s="116"/>
      <c r="N44" s="116"/>
      <c r="O44" s="117"/>
      <c r="P44" s="116"/>
      <c r="Q44" s="116"/>
      <c r="R44" s="116"/>
      <c r="S44" s="118"/>
      <c r="T44" s="116"/>
      <c r="U44" s="117">
        <v>2</v>
      </c>
      <c r="V44" s="118"/>
      <c r="W44" s="116"/>
      <c r="X44" s="119"/>
      <c r="Y44" s="204" t="s">
        <v>553</v>
      </c>
      <c r="Z44" s="205" t="s">
        <v>556</v>
      </c>
      <c r="AA44" s="205" t="s">
        <v>553</v>
      </c>
      <c r="AB44" s="204" t="s">
        <v>556</v>
      </c>
      <c r="AC44" s="222"/>
      <c r="AD44" s="120"/>
      <c r="AE44" s="120"/>
      <c r="AF44" s="223"/>
      <c r="AG44" s="120"/>
      <c r="AH44" s="120"/>
      <c r="AI44" s="120"/>
      <c r="AJ44" s="120">
        <v>0.02</v>
      </c>
      <c r="AK44" s="120"/>
      <c r="AL44" s="120"/>
      <c r="AM44" s="120"/>
      <c r="AN44" s="121"/>
      <c r="AO44" s="3"/>
      <c r="AP44" s="3"/>
      <c r="AQ44" s="3"/>
      <c r="AR44" s="3"/>
      <c r="AS44" s="3"/>
      <c r="AT44" s="149">
        <f>IF(AB44="Ⅳ",4,IF(AB44="Ⅲ",3,IF(AB44="Ⅱ",2,1)))</f>
        <v>2</v>
      </c>
      <c r="AU44" s="3"/>
    </row>
    <row r="45" spans="2:47">
      <c r="B45" s="220" t="s">
        <v>734</v>
      </c>
      <c r="C45" s="114">
        <v>10.5</v>
      </c>
      <c r="D45" s="115"/>
      <c r="E45" s="116"/>
      <c r="F45" s="116"/>
      <c r="G45" s="117"/>
      <c r="H45" s="118"/>
      <c r="I45" s="116"/>
      <c r="J45" s="116"/>
      <c r="K45" s="117"/>
      <c r="L45" s="118"/>
      <c r="M45" s="116"/>
      <c r="N45" s="116"/>
      <c r="O45" s="117"/>
      <c r="P45" s="118"/>
      <c r="Q45" s="116"/>
      <c r="R45" s="116"/>
      <c r="S45" s="118"/>
      <c r="T45" s="116"/>
      <c r="U45" s="117"/>
      <c r="V45" s="118"/>
      <c r="W45" s="116"/>
      <c r="X45" s="119"/>
      <c r="Y45" s="204" t="s">
        <v>553</v>
      </c>
      <c r="Z45" s="205" t="s">
        <v>553</v>
      </c>
      <c r="AA45" s="205" t="s">
        <v>553</v>
      </c>
      <c r="AB45" s="204" t="s">
        <v>553</v>
      </c>
      <c r="AC45" s="222"/>
      <c r="AD45" s="120"/>
      <c r="AE45" s="120"/>
      <c r="AF45" s="223"/>
      <c r="AG45" s="208"/>
      <c r="AH45" s="120"/>
      <c r="AI45" s="120"/>
      <c r="AJ45" s="120"/>
      <c r="AK45" s="120"/>
      <c r="AL45" s="120"/>
      <c r="AM45" s="120"/>
      <c r="AN45" s="121"/>
      <c r="AO45" s="3"/>
      <c r="AP45" s="3"/>
      <c r="AQ45" s="3"/>
      <c r="AR45" s="3"/>
      <c r="AS45" s="3"/>
      <c r="AT45" s="149">
        <f>IF(AB45="Ⅳ",4,IF(AB45="Ⅲ",3,IF(AB45="Ⅱ",2,1)))</f>
        <v>1</v>
      </c>
      <c r="AU45" s="3"/>
    </row>
    <row r="46" spans="2:47" ht="12.75" thickBot="1">
      <c r="B46" s="220" t="s">
        <v>631</v>
      </c>
      <c r="C46" s="221">
        <v>10.5</v>
      </c>
      <c r="D46" s="115"/>
      <c r="E46" s="116"/>
      <c r="F46" s="116"/>
      <c r="G46" s="117"/>
      <c r="H46" s="118"/>
      <c r="I46" s="116"/>
      <c r="J46" s="116"/>
      <c r="K46" s="117"/>
      <c r="L46" s="118"/>
      <c r="M46" s="116"/>
      <c r="N46" s="116"/>
      <c r="O46" s="117"/>
      <c r="P46" s="118"/>
      <c r="Q46" s="116"/>
      <c r="R46" s="116"/>
      <c r="S46" s="118"/>
      <c r="T46" s="116"/>
      <c r="U46" s="117"/>
      <c r="V46" s="118"/>
      <c r="W46" s="116"/>
      <c r="X46" s="119"/>
      <c r="Y46" s="204" t="s">
        <v>553</v>
      </c>
      <c r="Z46" s="205" t="s">
        <v>553</v>
      </c>
      <c r="AA46" s="205" t="s">
        <v>553</v>
      </c>
      <c r="AB46" s="204" t="s">
        <v>553</v>
      </c>
      <c r="AC46" s="222"/>
      <c r="AD46" s="120"/>
      <c r="AE46" s="120"/>
      <c r="AF46" s="223"/>
      <c r="AG46" s="208"/>
      <c r="AH46" s="120"/>
      <c r="AI46" s="120"/>
      <c r="AJ46" s="120"/>
      <c r="AK46" s="120"/>
      <c r="AL46" s="120"/>
      <c r="AM46" s="120"/>
      <c r="AN46" s="121"/>
      <c r="AO46" s="3"/>
      <c r="AP46" s="3"/>
      <c r="AQ46" s="3"/>
      <c r="AR46" s="3"/>
      <c r="AS46" s="3"/>
      <c r="AT46" s="149">
        <f>IF(AB46="Ⅳ",4,IF(AB46="Ⅲ",3,IF(AB46="Ⅱ",2,1)))</f>
        <v>1</v>
      </c>
      <c r="AU46" s="3"/>
    </row>
    <row r="47" spans="2:47" ht="15" customHeight="1" thickBot="1">
      <c r="B47" s="230" t="s">
        <v>735</v>
      </c>
      <c r="C47" s="231">
        <v>10.5</v>
      </c>
      <c r="D47" s="232"/>
      <c r="E47" s="233"/>
      <c r="F47" s="233"/>
      <c r="G47" s="234"/>
      <c r="H47" s="235"/>
      <c r="I47" s="233"/>
      <c r="J47" s="233"/>
      <c r="K47" s="234"/>
      <c r="L47" s="235"/>
      <c r="M47" s="233"/>
      <c r="N47" s="233"/>
      <c r="O47" s="234"/>
      <c r="P47" s="235"/>
      <c r="Q47" s="233"/>
      <c r="R47" s="233"/>
      <c r="S47" s="235"/>
      <c r="T47" s="233"/>
      <c r="U47" s="234"/>
      <c r="V47" s="235"/>
      <c r="W47" s="233"/>
      <c r="X47" s="236"/>
      <c r="Y47" s="250" t="s">
        <v>553</v>
      </c>
      <c r="Z47" s="251" t="s">
        <v>553</v>
      </c>
      <c r="AA47" s="251" t="s">
        <v>553</v>
      </c>
      <c r="AB47" s="250" t="s">
        <v>553</v>
      </c>
      <c r="AC47" s="237"/>
      <c r="AD47" s="238"/>
      <c r="AE47" s="238"/>
      <c r="AF47" s="239"/>
      <c r="AG47" s="240"/>
      <c r="AH47" s="238"/>
      <c r="AI47" s="238"/>
      <c r="AJ47" s="238"/>
      <c r="AK47" s="238"/>
      <c r="AL47" s="238"/>
      <c r="AM47" s="238"/>
      <c r="AN47" s="241"/>
      <c r="AO47" s="3"/>
      <c r="AP47" s="3"/>
      <c r="AQ47" s="3"/>
      <c r="AR47" s="3"/>
      <c r="AS47" s="3"/>
      <c r="AT47" s="128">
        <f>MAX(AT10:AT46)</f>
        <v>2</v>
      </c>
      <c r="AU47" s="3" t="s">
        <v>307</v>
      </c>
    </row>
    <row r="48" spans="2:47">
      <c r="D48" s="107" t="s">
        <v>532</v>
      </c>
      <c r="E48" s="106"/>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c r="AJ48" s="107"/>
      <c r="AK48" s="107"/>
      <c r="AL48" s="107"/>
      <c r="AM48" s="107"/>
      <c r="AN48" s="107"/>
    </row>
    <row r="49" spans="2:47">
      <c r="D49" s="107" t="s">
        <v>533</v>
      </c>
      <c r="E49" s="106"/>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row>
    <row r="50" spans="2:47">
      <c r="D50" s="107" t="s">
        <v>287</v>
      </c>
      <c r="E50" s="106"/>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row>
    <row r="51" spans="2:47">
      <c r="D51" s="107" t="s">
        <v>537</v>
      </c>
      <c r="E51" s="106"/>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c r="AJ51" s="107"/>
      <c r="AK51" s="107"/>
      <c r="AL51" s="107"/>
      <c r="AM51" s="107"/>
      <c r="AN51" s="107"/>
    </row>
    <row r="52" spans="2:47">
      <c r="D52" s="107" t="s">
        <v>288</v>
      </c>
      <c r="E52" s="106"/>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row>
    <row r="53" spans="2:47" ht="12.75" thickBot="1">
      <c r="D53" s="107" t="s">
        <v>538</v>
      </c>
      <c r="E53" s="106"/>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row>
    <row r="54" spans="2:47">
      <c r="B54" s="950" t="s">
        <v>67</v>
      </c>
      <c r="C54" s="953" t="s">
        <v>296</v>
      </c>
      <c r="D54" s="956" t="s">
        <v>66</v>
      </c>
      <c r="E54" s="957"/>
      <c r="F54" s="957"/>
      <c r="G54" s="957"/>
      <c r="H54" s="957"/>
      <c r="I54" s="957"/>
      <c r="J54" s="957"/>
      <c r="K54" s="957"/>
      <c r="L54" s="957"/>
      <c r="M54" s="957"/>
      <c r="N54" s="957"/>
      <c r="O54" s="957"/>
      <c r="P54" s="957"/>
      <c r="Q54" s="957"/>
      <c r="R54" s="957"/>
      <c r="S54" s="957"/>
      <c r="T54" s="957"/>
      <c r="U54" s="957"/>
      <c r="V54" s="957"/>
      <c r="W54" s="957"/>
      <c r="X54" s="958"/>
      <c r="Y54" s="959" t="s">
        <v>65</v>
      </c>
      <c r="Z54" s="959"/>
      <c r="AA54" s="959"/>
      <c r="AB54" s="959"/>
      <c r="AC54" s="961" t="s">
        <v>64</v>
      </c>
      <c r="AD54" s="962"/>
      <c r="AE54" s="962"/>
      <c r="AF54" s="962"/>
      <c r="AG54" s="962"/>
      <c r="AH54" s="962"/>
      <c r="AI54" s="962"/>
      <c r="AJ54" s="962"/>
      <c r="AK54" s="962"/>
      <c r="AL54" s="962"/>
      <c r="AM54" s="962"/>
      <c r="AN54" s="963"/>
      <c r="AO54" s="3"/>
      <c r="AP54" s="3"/>
      <c r="AQ54" s="3"/>
      <c r="AR54" s="3"/>
      <c r="AS54" s="3"/>
      <c r="AT54" s="936" t="s">
        <v>304</v>
      </c>
      <c r="AU54" s="3"/>
    </row>
    <row r="55" spans="2:47" ht="13.5">
      <c r="B55" s="951"/>
      <c r="C55" s="954"/>
      <c r="D55" s="939" t="s">
        <v>63</v>
      </c>
      <c r="E55" s="940"/>
      <c r="F55" s="940"/>
      <c r="G55" s="940"/>
      <c r="H55" s="940"/>
      <c r="I55" s="940"/>
      <c r="J55" s="940"/>
      <c r="K55" s="940"/>
      <c r="L55" s="940"/>
      <c r="M55" s="940"/>
      <c r="N55" s="940"/>
      <c r="O55" s="941"/>
      <c r="P55" s="940" t="s">
        <v>293</v>
      </c>
      <c r="Q55" s="940"/>
      <c r="R55" s="940"/>
      <c r="S55" s="940"/>
      <c r="T55" s="940"/>
      <c r="U55" s="940"/>
      <c r="V55" s="940"/>
      <c r="W55" s="940"/>
      <c r="X55" s="942"/>
      <c r="Y55" s="960"/>
      <c r="Z55" s="960"/>
      <c r="AA55" s="960"/>
      <c r="AB55" s="960"/>
      <c r="AC55" s="943" t="s">
        <v>62</v>
      </c>
      <c r="AD55" s="944"/>
      <c r="AE55" s="944"/>
      <c r="AF55" s="944"/>
      <c r="AG55" s="941" t="s">
        <v>61</v>
      </c>
      <c r="AH55" s="944"/>
      <c r="AI55" s="944"/>
      <c r="AJ55" s="944"/>
      <c r="AK55" s="944"/>
      <c r="AL55" s="944"/>
      <c r="AM55" s="944"/>
      <c r="AN55" s="945"/>
      <c r="AO55" s="3"/>
      <c r="AP55" s="3"/>
      <c r="AQ55" s="3"/>
      <c r="AR55" s="3"/>
      <c r="AS55" s="3"/>
      <c r="AT55" s="937"/>
      <c r="AU55" s="3"/>
    </row>
    <row r="56" spans="2:47" ht="13.5">
      <c r="B56" s="951"/>
      <c r="C56" s="954"/>
      <c r="D56" s="939" t="s">
        <v>60</v>
      </c>
      <c r="E56" s="940"/>
      <c r="F56" s="940"/>
      <c r="G56" s="941"/>
      <c r="H56" s="940" t="s">
        <v>57</v>
      </c>
      <c r="I56" s="940"/>
      <c r="J56" s="940"/>
      <c r="K56" s="941"/>
      <c r="L56" s="940" t="s">
        <v>56</v>
      </c>
      <c r="M56" s="940"/>
      <c r="N56" s="940"/>
      <c r="O56" s="941"/>
      <c r="P56" s="940" t="s">
        <v>59</v>
      </c>
      <c r="Q56" s="940"/>
      <c r="R56" s="941"/>
      <c r="S56" s="940" t="s">
        <v>57</v>
      </c>
      <c r="T56" s="940"/>
      <c r="U56" s="941"/>
      <c r="V56" s="940" t="s">
        <v>56</v>
      </c>
      <c r="W56" s="940"/>
      <c r="X56" s="942"/>
      <c r="Y56" s="946" t="s">
        <v>59</v>
      </c>
      <c r="Z56" s="948" t="s">
        <v>57</v>
      </c>
      <c r="AA56" s="948" t="s">
        <v>56</v>
      </c>
      <c r="AB56" s="946" t="s">
        <v>58</v>
      </c>
      <c r="AC56" s="943" t="s">
        <v>294</v>
      </c>
      <c r="AD56" s="944"/>
      <c r="AE56" s="944"/>
      <c r="AF56" s="944"/>
      <c r="AG56" s="944" t="s">
        <v>57</v>
      </c>
      <c r="AH56" s="944"/>
      <c r="AI56" s="944"/>
      <c r="AJ56" s="944"/>
      <c r="AK56" s="941" t="s">
        <v>56</v>
      </c>
      <c r="AL56" s="944"/>
      <c r="AM56" s="944"/>
      <c r="AN56" s="945"/>
      <c r="AO56" s="3"/>
      <c r="AP56" s="3"/>
      <c r="AQ56" s="3"/>
      <c r="AR56" s="3"/>
      <c r="AS56" s="3"/>
      <c r="AT56" s="937"/>
      <c r="AU56" s="3"/>
    </row>
    <row r="57" spans="2:47" s="24" customFormat="1">
      <c r="B57" s="952"/>
      <c r="C57" s="955"/>
      <c r="D57" s="108" t="s">
        <v>51</v>
      </c>
      <c r="E57" s="109" t="s">
        <v>50</v>
      </c>
      <c r="F57" s="109" t="s">
        <v>53</v>
      </c>
      <c r="G57" s="110" t="s">
        <v>52</v>
      </c>
      <c r="H57" s="111" t="s">
        <v>51</v>
      </c>
      <c r="I57" s="109" t="s">
        <v>50</v>
      </c>
      <c r="J57" s="109" t="s">
        <v>53</v>
      </c>
      <c r="K57" s="110" t="s">
        <v>52</v>
      </c>
      <c r="L57" s="111" t="s">
        <v>51</v>
      </c>
      <c r="M57" s="109" t="s">
        <v>50</v>
      </c>
      <c r="N57" s="109" t="s">
        <v>53</v>
      </c>
      <c r="O57" s="110" t="s">
        <v>52</v>
      </c>
      <c r="P57" s="111" t="s">
        <v>55</v>
      </c>
      <c r="Q57" s="109" t="s">
        <v>54</v>
      </c>
      <c r="R57" s="110" t="s">
        <v>49</v>
      </c>
      <c r="S57" s="111" t="s">
        <v>55</v>
      </c>
      <c r="T57" s="109" t="s">
        <v>54</v>
      </c>
      <c r="U57" s="110" t="s">
        <v>49</v>
      </c>
      <c r="V57" s="111" t="s">
        <v>55</v>
      </c>
      <c r="W57" s="109" t="s">
        <v>54</v>
      </c>
      <c r="X57" s="112" t="s">
        <v>49</v>
      </c>
      <c r="Y57" s="947"/>
      <c r="Z57" s="949"/>
      <c r="AA57" s="949"/>
      <c r="AB57" s="947"/>
      <c r="AC57" s="108" t="s">
        <v>51</v>
      </c>
      <c r="AD57" s="109" t="s">
        <v>50</v>
      </c>
      <c r="AE57" s="109" t="s">
        <v>53</v>
      </c>
      <c r="AF57" s="110" t="s">
        <v>52</v>
      </c>
      <c r="AG57" s="113" t="s">
        <v>51</v>
      </c>
      <c r="AH57" s="109" t="s">
        <v>50</v>
      </c>
      <c r="AI57" s="109" t="s">
        <v>53</v>
      </c>
      <c r="AJ57" s="109" t="s">
        <v>52</v>
      </c>
      <c r="AK57" s="109" t="s">
        <v>51</v>
      </c>
      <c r="AL57" s="109" t="s">
        <v>50</v>
      </c>
      <c r="AM57" s="109" t="s">
        <v>53</v>
      </c>
      <c r="AN57" s="112" t="s">
        <v>52</v>
      </c>
      <c r="AO57" s="3"/>
      <c r="AP57" s="3"/>
      <c r="AQ57" s="3"/>
      <c r="AR57" s="3"/>
      <c r="AS57" s="3"/>
      <c r="AT57" s="938"/>
      <c r="AU57" s="3"/>
    </row>
    <row r="58" spans="2:47">
      <c r="B58" s="220" t="s">
        <v>736</v>
      </c>
      <c r="C58" s="221">
        <v>10.5</v>
      </c>
      <c r="D58" s="115"/>
      <c r="E58" s="116"/>
      <c r="F58" s="116"/>
      <c r="G58" s="116"/>
      <c r="H58" s="116"/>
      <c r="I58" s="116"/>
      <c r="J58" s="116"/>
      <c r="K58" s="116"/>
      <c r="L58" s="116"/>
      <c r="M58" s="116"/>
      <c r="N58" s="116"/>
      <c r="O58" s="116"/>
      <c r="P58" s="116"/>
      <c r="Q58" s="116"/>
      <c r="R58" s="116"/>
      <c r="S58" s="116"/>
      <c r="T58" s="116"/>
      <c r="U58" s="116"/>
      <c r="V58" s="116"/>
      <c r="W58" s="116"/>
      <c r="X58" s="119"/>
      <c r="Y58" s="204" t="s">
        <v>553</v>
      </c>
      <c r="Z58" s="205" t="s">
        <v>553</v>
      </c>
      <c r="AA58" s="205" t="s">
        <v>553</v>
      </c>
      <c r="AB58" s="204" t="s">
        <v>553</v>
      </c>
      <c r="AC58" s="222"/>
      <c r="AD58" s="120"/>
      <c r="AE58" s="120"/>
      <c r="AF58" s="223"/>
      <c r="AG58" s="120"/>
      <c r="AH58" s="120"/>
      <c r="AI58" s="120"/>
      <c r="AJ58" s="120"/>
      <c r="AK58" s="120"/>
      <c r="AL58" s="120"/>
      <c r="AM58" s="120"/>
      <c r="AN58" s="121"/>
      <c r="AO58" s="3"/>
      <c r="AP58" s="3"/>
      <c r="AQ58" s="3"/>
      <c r="AR58" s="3"/>
      <c r="AS58" s="3"/>
      <c r="AT58" s="149">
        <f>IF(AB58="Ⅳ",4,IF(AB58="Ⅲ",3,IF(AB58="Ⅱ",2,1)))</f>
        <v>1</v>
      </c>
      <c r="AU58" s="3"/>
    </row>
    <row r="59" spans="2:47">
      <c r="B59" s="220" t="s">
        <v>634</v>
      </c>
      <c r="C59" s="114">
        <v>10.5</v>
      </c>
      <c r="D59" s="115"/>
      <c r="E59" s="116"/>
      <c r="F59" s="116"/>
      <c r="G59" s="116"/>
      <c r="H59" s="116"/>
      <c r="I59" s="116"/>
      <c r="J59" s="116"/>
      <c r="K59" s="116"/>
      <c r="L59" s="116"/>
      <c r="M59" s="116"/>
      <c r="N59" s="116"/>
      <c r="O59" s="116"/>
      <c r="P59" s="116"/>
      <c r="Q59" s="116"/>
      <c r="R59" s="116"/>
      <c r="S59" s="116"/>
      <c r="T59" s="116"/>
      <c r="U59" s="116"/>
      <c r="V59" s="116"/>
      <c r="W59" s="116"/>
      <c r="X59" s="119"/>
      <c r="Y59" s="204" t="s">
        <v>553</v>
      </c>
      <c r="Z59" s="205" t="s">
        <v>553</v>
      </c>
      <c r="AA59" s="205" t="s">
        <v>553</v>
      </c>
      <c r="AB59" s="204" t="s">
        <v>553</v>
      </c>
      <c r="AC59" s="222"/>
      <c r="AD59" s="120"/>
      <c r="AE59" s="120"/>
      <c r="AF59" s="223"/>
      <c r="AG59" s="120"/>
      <c r="AH59" s="120"/>
      <c r="AI59" s="120"/>
      <c r="AJ59" s="120"/>
      <c r="AK59" s="120"/>
      <c r="AL59" s="120"/>
      <c r="AM59" s="120"/>
      <c r="AN59" s="121"/>
      <c r="AO59" s="3"/>
      <c r="AP59" s="3"/>
      <c r="AQ59" s="3"/>
      <c r="AR59" s="3"/>
      <c r="AS59" s="3"/>
      <c r="AT59" s="149">
        <f t="shared" ref="AT59:AT89" si="3">IF(AB59="Ⅳ",4,IF(AB59="Ⅲ",3,IF(AB59="Ⅱ",2,1)))</f>
        <v>1</v>
      </c>
      <c r="AU59" s="3"/>
    </row>
    <row r="60" spans="2:47">
      <c r="B60" s="220" t="s">
        <v>635</v>
      </c>
      <c r="C60" s="114">
        <v>10.5</v>
      </c>
      <c r="D60" s="115"/>
      <c r="E60" s="116"/>
      <c r="F60" s="116"/>
      <c r="G60" s="116"/>
      <c r="H60" s="116"/>
      <c r="I60" s="116"/>
      <c r="J60" s="116"/>
      <c r="K60" s="116"/>
      <c r="L60" s="116"/>
      <c r="M60" s="116"/>
      <c r="N60" s="116"/>
      <c r="O60" s="116"/>
      <c r="P60" s="116"/>
      <c r="Q60" s="116"/>
      <c r="R60" s="116"/>
      <c r="S60" s="116"/>
      <c r="T60" s="116"/>
      <c r="U60" s="116"/>
      <c r="V60" s="116"/>
      <c r="W60" s="116"/>
      <c r="X60" s="119"/>
      <c r="Y60" s="204" t="s">
        <v>553</v>
      </c>
      <c r="Z60" s="205" t="s">
        <v>553</v>
      </c>
      <c r="AA60" s="205" t="s">
        <v>553</v>
      </c>
      <c r="AB60" s="204" t="s">
        <v>553</v>
      </c>
      <c r="AC60" s="222"/>
      <c r="AD60" s="120"/>
      <c r="AE60" s="120"/>
      <c r="AF60" s="223"/>
      <c r="AG60" s="120"/>
      <c r="AH60" s="120"/>
      <c r="AI60" s="120"/>
      <c r="AJ60" s="120"/>
      <c r="AK60" s="120"/>
      <c r="AL60" s="120"/>
      <c r="AM60" s="120"/>
      <c r="AN60" s="121"/>
      <c r="AO60" s="3"/>
      <c r="AP60" s="3"/>
      <c r="AQ60" s="3"/>
      <c r="AR60" s="3"/>
      <c r="AS60" s="3"/>
      <c r="AT60" s="149">
        <f>IF(AB60="Ⅳ",4,IF(AB60="Ⅲ",3,IF(AB60="Ⅱ",2,1)))</f>
        <v>1</v>
      </c>
      <c r="AU60" s="3"/>
    </row>
    <row r="61" spans="2:47">
      <c r="B61" s="220" t="s">
        <v>636</v>
      </c>
      <c r="C61" s="114">
        <v>10.5</v>
      </c>
      <c r="D61" s="115"/>
      <c r="E61" s="116"/>
      <c r="F61" s="116"/>
      <c r="G61" s="116"/>
      <c r="H61" s="116"/>
      <c r="I61" s="116"/>
      <c r="J61" s="116"/>
      <c r="K61" s="116"/>
      <c r="L61" s="116"/>
      <c r="M61" s="116"/>
      <c r="N61" s="116"/>
      <c r="O61" s="116"/>
      <c r="P61" s="116"/>
      <c r="Q61" s="116"/>
      <c r="R61" s="116"/>
      <c r="S61" s="116"/>
      <c r="T61" s="116"/>
      <c r="U61" s="116"/>
      <c r="V61" s="116"/>
      <c r="W61" s="116"/>
      <c r="X61" s="119"/>
      <c r="Y61" s="204" t="s">
        <v>553</v>
      </c>
      <c r="Z61" s="205" t="s">
        <v>553</v>
      </c>
      <c r="AA61" s="205" t="s">
        <v>553</v>
      </c>
      <c r="AB61" s="204" t="s">
        <v>553</v>
      </c>
      <c r="AC61" s="222"/>
      <c r="AD61" s="120"/>
      <c r="AE61" s="120"/>
      <c r="AF61" s="223"/>
      <c r="AG61" s="120"/>
      <c r="AH61" s="120"/>
      <c r="AI61" s="120"/>
      <c r="AJ61" s="120"/>
      <c r="AK61" s="120"/>
      <c r="AL61" s="120"/>
      <c r="AM61" s="120"/>
      <c r="AN61" s="121"/>
      <c r="AO61" s="3"/>
      <c r="AP61" s="3"/>
      <c r="AQ61" s="3"/>
      <c r="AR61" s="3"/>
      <c r="AS61" s="3"/>
      <c r="AT61" s="149">
        <f>IF(AB61="Ⅳ",4,IF(AB61="Ⅲ",3,IF(AB61="Ⅱ",2,1)))</f>
        <v>1</v>
      </c>
      <c r="AU61" s="3"/>
    </row>
    <row r="62" spans="2:47">
      <c r="B62" s="220" t="s">
        <v>637</v>
      </c>
      <c r="C62" s="114">
        <v>10.5</v>
      </c>
      <c r="D62" s="115"/>
      <c r="E62" s="116"/>
      <c r="F62" s="116"/>
      <c r="G62" s="116"/>
      <c r="H62" s="116"/>
      <c r="I62" s="116"/>
      <c r="J62" s="116"/>
      <c r="K62" s="116"/>
      <c r="L62" s="116"/>
      <c r="M62" s="116"/>
      <c r="N62" s="116"/>
      <c r="O62" s="116">
        <v>1</v>
      </c>
      <c r="P62" s="116"/>
      <c r="Q62" s="116"/>
      <c r="R62" s="116"/>
      <c r="S62" s="116"/>
      <c r="T62" s="116"/>
      <c r="U62" s="116"/>
      <c r="V62" s="116"/>
      <c r="W62" s="116"/>
      <c r="X62" s="119">
        <v>1</v>
      </c>
      <c r="Y62" s="205" t="s">
        <v>553</v>
      </c>
      <c r="Z62" s="205" t="s">
        <v>346</v>
      </c>
      <c r="AA62" s="205" t="s">
        <v>775</v>
      </c>
      <c r="AB62" s="204" t="s">
        <v>556</v>
      </c>
      <c r="AC62" s="222"/>
      <c r="AD62" s="120"/>
      <c r="AE62" s="120"/>
      <c r="AF62" s="223"/>
      <c r="AG62" s="120"/>
      <c r="AH62" s="120"/>
      <c r="AI62" s="120"/>
      <c r="AJ62" s="120"/>
      <c r="AK62" s="120"/>
      <c r="AL62" s="120"/>
      <c r="AM62" s="120"/>
      <c r="AN62" s="121">
        <v>14</v>
      </c>
      <c r="AO62" s="3"/>
      <c r="AP62" s="3"/>
      <c r="AQ62" s="3"/>
      <c r="AR62" s="3"/>
      <c r="AS62" s="3"/>
      <c r="AT62" s="149">
        <f>IF(AB62="Ⅳ",4,IF(AB62="Ⅲ",3,IF(AB62="Ⅱ",2,1)))</f>
        <v>2</v>
      </c>
      <c r="AU62" s="3"/>
    </row>
    <row r="63" spans="2:47">
      <c r="B63" s="220" t="s">
        <v>638</v>
      </c>
      <c r="C63" s="114">
        <v>10.5</v>
      </c>
      <c r="D63" s="115"/>
      <c r="E63" s="116"/>
      <c r="F63" s="116"/>
      <c r="G63" s="116"/>
      <c r="H63" s="116"/>
      <c r="I63" s="116"/>
      <c r="J63" s="116"/>
      <c r="K63" s="116"/>
      <c r="L63" s="116"/>
      <c r="M63" s="116"/>
      <c r="N63" s="116"/>
      <c r="O63" s="116"/>
      <c r="P63" s="116"/>
      <c r="Q63" s="116"/>
      <c r="R63" s="116"/>
      <c r="S63" s="116"/>
      <c r="T63" s="116"/>
      <c r="U63" s="116"/>
      <c r="V63" s="116"/>
      <c r="W63" s="116"/>
      <c r="X63" s="119"/>
      <c r="Y63" s="204" t="s">
        <v>553</v>
      </c>
      <c r="Z63" s="205" t="s">
        <v>772</v>
      </c>
      <c r="AA63" s="205" t="s">
        <v>772</v>
      </c>
      <c r="AB63" s="204" t="s">
        <v>772</v>
      </c>
      <c r="AC63" s="222"/>
      <c r="AD63" s="120"/>
      <c r="AE63" s="120"/>
      <c r="AF63" s="223"/>
      <c r="AG63" s="208"/>
      <c r="AH63" s="120"/>
      <c r="AI63" s="120"/>
      <c r="AJ63" s="120"/>
      <c r="AK63" s="120"/>
      <c r="AL63" s="120"/>
      <c r="AM63" s="120"/>
      <c r="AN63" s="121"/>
      <c r="AO63" s="3"/>
      <c r="AP63" s="3"/>
      <c r="AQ63" s="3"/>
      <c r="AR63" s="3"/>
      <c r="AS63" s="3"/>
      <c r="AT63" s="149">
        <f>IF(AB63="Ⅳ",4,IF(AB63="Ⅲ",3,IF(AB63="Ⅱ",2,1)))</f>
        <v>1</v>
      </c>
      <c r="AU63" s="3"/>
    </row>
    <row r="64" spans="2:47">
      <c r="B64" s="220" t="s">
        <v>639</v>
      </c>
      <c r="C64" s="122">
        <v>10.5</v>
      </c>
      <c r="D64" s="115"/>
      <c r="E64" s="116"/>
      <c r="F64" s="116"/>
      <c r="G64" s="116"/>
      <c r="H64" s="116"/>
      <c r="I64" s="116"/>
      <c r="J64" s="116"/>
      <c r="K64" s="116"/>
      <c r="L64" s="116"/>
      <c r="M64" s="116"/>
      <c r="N64" s="116"/>
      <c r="O64" s="116"/>
      <c r="P64" s="116"/>
      <c r="Q64" s="116"/>
      <c r="R64" s="116"/>
      <c r="S64" s="118"/>
      <c r="T64" s="116"/>
      <c r="U64" s="117"/>
      <c r="V64" s="118"/>
      <c r="W64" s="116"/>
      <c r="X64" s="119"/>
      <c r="Y64" s="204" t="s">
        <v>553</v>
      </c>
      <c r="Z64" s="205" t="s">
        <v>772</v>
      </c>
      <c r="AA64" s="205" t="s">
        <v>772</v>
      </c>
      <c r="AB64" s="204" t="s">
        <v>772</v>
      </c>
      <c r="AC64" s="222"/>
      <c r="AD64" s="120"/>
      <c r="AE64" s="120"/>
      <c r="AF64" s="223"/>
      <c r="AG64" s="208"/>
      <c r="AH64" s="120"/>
      <c r="AI64" s="120"/>
      <c r="AJ64" s="120"/>
      <c r="AK64" s="120"/>
      <c r="AL64" s="120"/>
      <c r="AM64" s="120"/>
      <c r="AN64" s="121"/>
      <c r="AO64" s="3"/>
      <c r="AP64" s="3"/>
      <c r="AQ64" s="3"/>
      <c r="AR64" s="3"/>
      <c r="AS64" s="3"/>
      <c r="AT64" s="149">
        <f>IF(AB64="Ⅳ",4,IF(AB64="Ⅲ",3,IF(AB64="Ⅱ",2,1)))</f>
        <v>1</v>
      </c>
      <c r="AU64" s="3"/>
    </row>
    <row r="65" spans="2:47">
      <c r="B65" s="220" t="s">
        <v>640</v>
      </c>
      <c r="C65" s="122">
        <v>10.5</v>
      </c>
      <c r="D65" s="115"/>
      <c r="E65" s="116"/>
      <c r="F65" s="116"/>
      <c r="G65" s="116"/>
      <c r="H65" s="116"/>
      <c r="I65" s="116"/>
      <c r="J65" s="116"/>
      <c r="K65" s="116">
        <v>1</v>
      </c>
      <c r="L65" s="116"/>
      <c r="M65" s="116"/>
      <c r="N65" s="116"/>
      <c r="O65" s="116"/>
      <c r="P65" s="116"/>
      <c r="Q65" s="116"/>
      <c r="R65" s="116"/>
      <c r="S65" s="118"/>
      <c r="T65" s="116"/>
      <c r="U65" s="117">
        <v>1</v>
      </c>
      <c r="V65" s="118"/>
      <c r="W65" s="116"/>
      <c r="X65" s="119"/>
      <c r="Y65" s="205" t="s">
        <v>553</v>
      </c>
      <c r="Z65" s="205" t="s">
        <v>775</v>
      </c>
      <c r="AA65" s="205" t="s">
        <v>346</v>
      </c>
      <c r="AB65" s="204" t="s">
        <v>556</v>
      </c>
      <c r="AC65" s="222"/>
      <c r="AD65" s="120"/>
      <c r="AE65" s="120"/>
      <c r="AF65" s="223"/>
      <c r="AG65" s="120"/>
      <c r="AH65" s="120"/>
      <c r="AI65" s="120"/>
      <c r="AJ65" s="120">
        <v>2.5</v>
      </c>
      <c r="AK65" s="120"/>
      <c r="AL65" s="120"/>
      <c r="AM65" s="120"/>
      <c r="AN65" s="121"/>
      <c r="AO65" s="3"/>
      <c r="AP65" s="3"/>
      <c r="AQ65" s="3"/>
      <c r="AR65" s="3"/>
      <c r="AS65" s="3"/>
      <c r="AT65" s="149">
        <f t="shared" si="3"/>
        <v>2</v>
      </c>
      <c r="AU65" s="3"/>
    </row>
    <row r="66" spans="2:47">
      <c r="B66" s="220" t="s">
        <v>641</v>
      </c>
      <c r="C66" s="122">
        <v>10.5</v>
      </c>
      <c r="D66" s="115"/>
      <c r="E66" s="116"/>
      <c r="F66" s="116"/>
      <c r="G66" s="116"/>
      <c r="H66" s="116"/>
      <c r="I66" s="116"/>
      <c r="J66" s="116"/>
      <c r="K66" s="116"/>
      <c r="L66" s="116"/>
      <c r="M66" s="116"/>
      <c r="N66" s="116"/>
      <c r="O66" s="116"/>
      <c r="P66" s="116"/>
      <c r="Q66" s="116"/>
      <c r="R66" s="116"/>
      <c r="S66" s="118"/>
      <c r="T66" s="116"/>
      <c r="U66" s="117"/>
      <c r="V66" s="118"/>
      <c r="W66" s="116"/>
      <c r="X66" s="119"/>
      <c r="Y66" s="204" t="s">
        <v>553</v>
      </c>
      <c r="Z66" s="205" t="s">
        <v>772</v>
      </c>
      <c r="AA66" s="205" t="s">
        <v>772</v>
      </c>
      <c r="AB66" s="204" t="s">
        <v>772</v>
      </c>
      <c r="AC66" s="222"/>
      <c r="AD66" s="120"/>
      <c r="AE66" s="120"/>
      <c r="AF66" s="223"/>
      <c r="AG66" s="208"/>
      <c r="AH66" s="120"/>
      <c r="AI66" s="120"/>
      <c r="AJ66" s="120"/>
      <c r="AK66" s="120"/>
      <c r="AL66" s="120"/>
      <c r="AM66" s="120"/>
      <c r="AN66" s="121"/>
      <c r="AO66" s="3"/>
      <c r="AP66" s="3"/>
      <c r="AQ66" s="3"/>
      <c r="AR66" s="3"/>
      <c r="AS66" s="3"/>
      <c r="AT66" s="149">
        <f t="shared" si="3"/>
        <v>1</v>
      </c>
      <c r="AU66" s="3"/>
    </row>
    <row r="67" spans="2:47">
      <c r="B67" s="220" t="s">
        <v>642</v>
      </c>
      <c r="C67" s="122">
        <v>10</v>
      </c>
      <c r="D67" s="115"/>
      <c r="E67" s="116"/>
      <c r="F67" s="116"/>
      <c r="G67" s="116"/>
      <c r="H67" s="116"/>
      <c r="I67" s="116"/>
      <c r="J67" s="116"/>
      <c r="K67" s="116">
        <v>2</v>
      </c>
      <c r="L67" s="116"/>
      <c r="M67" s="116"/>
      <c r="N67" s="116"/>
      <c r="O67" s="116"/>
      <c r="P67" s="116"/>
      <c r="Q67" s="116"/>
      <c r="R67" s="116"/>
      <c r="S67" s="118"/>
      <c r="T67" s="116"/>
      <c r="U67" s="117">
        <v>2</v>
      </c>
      <c r="V67" s="118"/>
      <c r="W67" s="116"/>
      <c r="X67" s="119"/>
      <c r="Y67" s="205" t="s">
        <v>553</v>
      </c>
      <c r="Z67" s="205" t="s">
        <v>556</v>
      </c>
      <c r="AA67" s="205" t="s">
        <v>553</v>
      </c>
      <c r="AB67" s="204" t="s">
        <v>556</v>
      </c>
      <c r="AC67" s="222"/>
      <c r="AD67" s="120"/>
      <c r="AE67" s="120"/>
      <c r="AF67" s="223"/>
      <c r="AG67" s="120"/>
      <c r="AH67" s="120"/>
      <c r="AI67" s="120"/>
      <c r="AJ67" s="249">
        <v>3.0000000000000001E-3</v>
      </c>
      <c r="AK67" s="120"/>
      <c r="AL67" s="120"/>
      <c r="AM67" s="120"/>
      <c r="AN67" s="121"/>
      <c r="AO67" s="3"/>
      <c r="AP67" s="3"/>
      <c r="AQ67" s="3"/>
      <c r="AR67" s="3"/>
      <c r="AS67" s="3"/>
      <c r="AT67" s="149">
        <f t="shared" si="3"/>
        <v>2</v>
      </c>
      <c r="AU67" s="3"/>
    </row>
    <row r="68" spans="2:47">
      <c r="B68" s="220" t="s">
        <v>643</v>
      </c>
      <c r="C68" s="242">
        <v>4.8499999999999996</v>
      </c>
      <c r="D68" s="115"/>
      <c r="E68" s="116"/>
      <c r="F68" s="116"/>
      <c r="G68" s="117"/>
      <c r="H68" s="118"/>
      <c r="I68" s="116"/>
      <c r="J68" s="116"/>
      <c r="K68" s="117"/>
      <c r="L68" s="118"/>
      <c r="M68" s="116"/>
      <c r="N68" s="116"/>
      <c r="O68" s="117"/>
      <c r="P68" s="116"/>
      <c r="Q68" s="116"/>
      <c r="R68" s="116"/>
      <c r="S68" s="118"/>
      <c r="T68" s="116"/>
      <c r="U68" s="117"/>
      <c r="V68" s="118"/>
      <c r="W68" s="116"/>
      <c r="X68" s="119"/>
      <c r="Y68" s="204" t="s">
        <v>553</v>
      </c>
      <c r="Z68" s="205" t="s">
        <v>772</v>
      </c>
      <c r="AA68" s="205" t="s">
        <v>772</v>
      </c>
      <c r="AB68" s="204" t="s">
        <v>772</v>
      </c>
      <c r="AC68" s="222"/>
      <c r="AD68" s="120"/>
      <c r="AE68" s="120"/>
      <c r="AF68" s="223"/>
      <c r="AG68" s="208"/>
      <c r="AH68" s="120"/>
      <c r="AI68" s="120"/>
      <c r="AJ68" s="120"/>
      <c r="AK68" s="120"/>
      <c r="AL68" s="120"/>
      <c r="AM68" s="120"/>
      <c r="AN68" s="121"/>
      <c r="AO68" s="3"/>
      <c r="AP68" s="3"/>
      <c r="AQ68" s="3"/>
      <c r="AR68" s="3"/>
      <c r="AS68" s="3"/>
      <c r="AT68" s="149">
        <f t="shared" si="3"/>
        <v>1</v>
      </c>
      <c r="AU68" s="3"/>
    </row>
    <row r="69" spans="2:47">
      <c r="B69" s="220" t="s">
        <v>737</v>
      </c>
      <c r="C69" s="242">
        <v>0.15</v>
      </c>
      <c r="D69" s="115"/>
      <c r="E69" s="116"/>
      <c r="F69" s="116"/>
      <c r="G69" s="117"/>
      <c r="H69" s="118"/>
      <c r="I69" s="116"/>
      <c r="J69" s="116"/>
      <c r="K69" s="117"/>
      <c r="L69" s="118"/>
      <c r="M69" s="116"/>
      <c r="N69" s="116"/>
      <c r="O69" s="117"/>
      <c r="P69" s="116"/>
      <c r="Q69" s="116"/>
      <c r="R69" s="116"/>
      <c r="S69" s="118"/>
      <c r="T69" s="116"/>
      <c r="U69" s="117"/>
      <c r="V69" s="118"/>
      <c r="W69" s="116"/>
      <c r="X69" s="119"/>
      <c r="Y69" s="204" t="s">
        <v>553</v>
      </c>
      <c r="Z69" s="205" t="s">
        <v>772</v>
      </c>
      <c r="AA69" s="205" t="s">
        <v>772</v>
      </c>
      <c r="AB69" s="204" t="s">
        <v>772</v>
      </c>
      <c r="AC69" s="222"/>
      <c r="AD69" s="120"/>
      <c r="AE69" s="120"/>
      <c r="AF69" s="223"/>
      <c r="AG69" s="208"/>
      <c r="AH69" s="120"/>
      <c r="AI69" s="120"/>
      <c r="AJ69" s="120"/>
      <c r="AK69" s="120"/>
      <c r="AL69" s="120"/>
      <c r="AM69" s="120"/>
      <c r="AN69" s="121"/>
      <c r="AO69" s="3"/>
      <c r="AP69" s="3"/>
      <c r="AQ69" s="3"/>
      <c r="AR69" s="3"/>
      <c r="AS69" s="3"/>
      <c r="AT69" s="149">
        <f t="shared" si="3"/>
        <v>1</v>
      </c>
      <c r="AU69" s="3"/>
    </row>
    <row r="70" spans="2:47">
      <c r="B70" s="220"/>
      <c r="C70" s="122"/>
      <c r="D70" s="115"/>
      <c r="E70" s="116"/>
      <c r="F70" s="116"/>
      <c r="G70" s="117"/>
      <c r="H70" s="118"/>
      <c r="I70" s="116"/>
      <c r="J70" s="116"/>
      <c r="K70" s="117"/>
      <c r="L70" s="118"/>
      <c r="M70" s="116"/>
      <c r="N70" s="116"/>
      <c r="O70" s="117"/>
      <c r="P70" s="116"/>
      <c r="Q70" s="116"/>
      <c r="R70" s="116"/>
      <c r="S70" s="118"/>
      <c r="T70" s="116"/>
      <c r="U70" s="117"/>
      <c r="V70" s="118"/>
      <c r="W70" s="116"/>
      <c r="X70" s="119"/>
      <c r="Y70" s="204"/>
      <c r="Z70" s="205"/>
      <c r="AA70" s="205"/>
      <c r="AB70" s="204"/>
      <c r="AC70" s="222"/>
      <c r="AD70" s="120"/>
      <c r="AE70" s="120"/>
      <c r="AF70" s="223"/>
      <c r="AG70" s="208"/>
      <c r="AH70" s="120"/>
      <c r="AI70" s="120"/>
      <c r="AJ70" s="120"/>
      <c r="AK70" s="120"/>
      <c r="AL70" s="120"/>
      <c r="AM70" s="120"/>
      <c r="AN70" s="121"/>
      <c r="AO70" s="3"/>
      <c r="AP70" s="3"/>
      <c r="AQ70" s="3"/>
      <c r="AR70" s="3"/>
      <c r="AS70" s="3"/>
      <c r="AT70" s="149">
        <f>IF(AB70="Ⅳ",4,IF(AB70="Ⅲ",3,IF(AB70="Ⅱ",2,1)))</f>
        <v>1</v>
      </c>
      <c r="AU70" s="3"/>
    </row>
    <row r="71" spans="2:47">
      <c r="B71" s="220"/>
      <c r="C71" s="122"/>
      <c r="D71" s="115"/>
      <c r="E71" s="116"/>
      <c r="F71" s="116"/>
      <c r="G71" s="117"/>
      <c r="H71" s="118"/>
      <c r="I71" s="116"/>
      <c r="J71" s="116"/>
      <c r="K71" s="117"/>
      <c r="L71" s="118"/>
      <c r="M71" s="116"/>
      <c r="N71" s="116"/>
      <c r="O71" s="117"/>
      <c r="P71" s="116"/>
      <c r="Q71" s="116"/>
      <c r="R71" s="116"/>
      <c r="S71" s="118"/>
      <c r="T71" s="116"/>
      <c r="U71" s="117"/>
      <c r="V71" s="118"/>
      <c r="W71" s="116"/>
      <c r="X71" s="119"/>
      <c r="Y71" s="204"/>
      <c r="Z71" s="205"/>
      <c r="AA71" s="205"/>
      <c r="AB71" s="204"/>
      <c r="AC71" s="222"/>
      <c r="AD71" s="120"/>
      <c r="AE71" s="120"/>
      <c r="AF71" s="223"/>
      <c r="AG71" s="208"/>
      <c r="AH71" s="120"/>
      <c r="AI71" s="120"/>
      <c r="AJ71" s="120"/>
      <c r="AK71" s="120"/>
      <c r="AL71" s="120"/>
      <c r="AM71" s="120"/>
      <c r="AN71" s="121"/>
      <c r="AO71" s="3"/>
      <c r="AP71" s="3"/>
      <c r="AQ71" s="3"/>
      <c r="AR71" s="3"/>
      <c r="AS71" s="3"/>
      <c r="AT71" s="149">
        <f t="shared" si="3"/>
        <v>1</v>
      </c>
      <c r="AU71" s="3"/>
    </row>
    <row r="72" spans="2:47">
      <c r="B72" s="220"/>
      <c r="C72" s="122"/>
      <c r="D72" s="115"/>
      <c r="E72" s="116"/>
      <c r="F72" s="116"/>
      <c r="G72" s="117"/>
      <c r="H72" s="118"/>
      <c r="I72" s="116"/>
      <c r="J72" s="116"/>
      <c r="K72" s="117"/>
      <c r="L72" s="118"/>
      <c r="M72" s="116"/>
      <c r="N72" s="116"/>
      <c r="O72" s="117"/>
      <c r="P72" s="116"/>
      <c r="Q72" s="116"/>
      <c r="R72" s="116"/>
      <c r="S72" s="118"/>
      <c r="T72" s="116"/>
      <c r="U72" s="117"/>
      <c r="V72" s="118"/>
      <c r="W72" s="116"/>
      <c r="X72" s="119"/>
      <c r="Y72" s="204"/>
      <c r="Z72" s="205"/>
      <c r="AA72" s="205"/>
      <c r="AB72" s="204"/>
      <c r="AC72" s="222"/>
      <c r="AD72" s="120"/>
      <c r="AE72" s="120"/>
      <c r="AF72" s="223"/>
      <c r="AG72" s="208"/>
      <c r="AH72" s="120"/>
      <c r="AI72" s="120"/>
      <c r="AJ72" s="120"/>
      <c r="AK72" s="120"/>
      <c r="AL72" s="120"/>
      <c r="AM72" s="120"/>
      <c r="AN72" s="121"/>
      <c r="AO72" s="3"/>
      <c r="AP72" s="3"/>
      <c r="AQ72" s="3"/>
      <c r="AR72" s="3"/>
      <c r="AS72" s="3"/>
      <c r="AT72" s="149">
        <f t="shared" si="3"/>
        <v>1</v>
      </c>
      <c r="AU72" s="3"/>
    </row>
    <row r="73" spans="2:47">
      <c r="B73" s="220"/>
      <c r="C73" s="122"/>
      <c r="D73" s="115"/>
      <c r="E73" s="116"/>
      <c r="F73" s="116"/>
      <c r="G73" s="117"/>
      <c r="H73" s="118"/>
      <c r="I73" s="116"/>
      <c r="J73" s="116"/>
      <c r="K73" s="117"/>
      <c r="L73" s="118"/>
      <c r="M73" s="116"/>
      <c r="N73" s="116"/>
      <c r="O73" s="117"/>
      <c r="P73" s="116"/>
      <c r="Q73" s="116"/>
      <c r="R73" s="116"/>
      <c r="S73" s="118"/>
      <c r="T73" s="116"/>
      <c r="U73" s="117"/>
      <c r="V73" s="118"/>
      <c r="W73" s="116"/>
      <c r="X73" s="119"/>
      <c r="Y73" s="204"/>
      <c r="Z73" s="205"/>
      <c r="AA73" s="205"/>
      <c r="AB73" s="204"/>
      <c r="AC73" s="222"/>
      <c r="AD73" s="120"/>
      <c r="AE73" s="120"/>
      <c r="AF73" s="223"/>
      <c r="AG73" s="208"/>
      <c r="AH73" s="120"/>
      <c r="AI73" s="120"/>
      <c r="AJ73" s="120"/>
      <c r="AK73" s="120"/>
      <c r="AL73" s="120"/>
      <c r="AM73" s="120"/>
      <c r="AN73" s="121"/>
      <c r="AO73" s="3"/>
      <c r="AP73" s="3"/>
      <c r="AQ73" s="3"/>
      <c r="AR73" s="3"/>
      <c r="AS73" s="3"/>
      <c r="AT73" s="149">
        <f t="shared" si="3"/>
        <v>1</v>
      </c>
      <c r="AU73" s="3"/>
    </row>
    <row r="74" spans="2:47">
      <c r="B74" s="220"/>
      <c r="C74" s="122"/>
      <c r="D74" s="115"/>
      <c r="E74" s="116"/>
      <c r="F74" s="116"/>
      <c r="G74" s="117"/>
      <c r="H74" s="118"/>
      <c r="I74" s="116"/>
      <c r="J74" s="116"/>
      <c r="K74" s="117"/>
      <c r="L74" s="118"/>
      <c r="M74" s="116"/>
      <c r="N74" s="116"/>
      <c r="O74" s="117"/>
      <c r="P74" s="116"/>
      <c r="Q74" s="116"/>
      <c r="R74" s="116"/>
      <c r="S74" s="118"/>
      <c r="T74" s="116"/>
      <c r="U74" s="117"/>
      <c r="V74" s="118"/>
      <c r="W74" s="116"/>
      <c r="X74" s="119"/>
      <c r="Y74" s="204"/>
      <c r="Z74" s="205"/>
      <c r="AA74" s="205"/>
      <c r="AB74" s="204"/>
      <c r="AC74" s="222"/>
      <c r="AD74" s="120"/>
      <c r="AE74" s="120"/>
      <c r="AF74" s="223"/>
      <c r="AG74" s="208"/>
      <c r="AH74" s="120"/>
      <c r="AI74" s="120"/>
      <c r="AJ74" s="120"/>
      <c r="AK74" s="120"/>
      <c r="AL74" s="120"/>
      <c r="AM74" s="120"/>
      <c r="AN74" s="121"/>
      <c r="AO74" s="3"/>
      <c r="AP74" s="3"/>
      <c r="AQ74" s="3"/>
      <c r="AR74" s="3"/>
      <c r="AS74" s="3"/>
      <c r="AT74" s="149">
        <f t="shared" si="3"/>
        <v>1</v>
      </c>
      <c r="AU74" s="3"/>
    </row>
    <row r="75" spans="2:47">
      <c r="B75" s="220"/>
      <c r="C75" s="122"/>
      <c r="D75" s="115"/>
      <c r="E75" s="116"/>
      <c r="F75" s="116"/>
      <c r="G75" s="117"/>
      <c r="H75" s="118"/>
      <c r="I75" s="116"/>
      <c r="J75" s="116"/>
      <c r="K75" s="117"/>
      <c r="L75" s="118"/>
      <c r="M75" s="116"/>
      <c r="N75" s="116"/>
      <c r="O75" s="117"/>
      <c r="P75" s="116"/>
      <c r="Q75" s="116"/>
      <c r="R75" s="116"/>
      <c r="S75" s="118"/>
      <c r="T75" s="116"/>
      <c r="U75" s="117"/>
      <c r="V75" s="118"/>
      <c r="W75" s="116"/>
      <c r="X75" s="119"/>
      <c r="Y75" s="204"/>
      <c r="Z75" s="205"/>
      <c r="AA75" s="205"/>
      <c r="AB75" s="204"/>
      <c r="AC75" s="222"/>
      <c r="AD75" s="120"/>
      <c r="AE75" s="120"/>
      <c r="AF75" s="223"/>
      <c r="AG75" s="208"/>
      <c r="AH75" s="120"/>
      <c r="AI75" s="120"/>
      <c r="AJ75" s="120"/>
      <c r="AK75" s="120"/>
      <c r="AL75" s="120"/>
      <c r="AM75" s="120"/>
      <c r="AN75" s="121"/>
      <c r="AO75" s="3"/>
      <c r="AP75" s="3"/>
      <c r="AQ75" s="3"/>
      <c r="AR75" s="3"/>
      <c r="AS75" s="3"/>
      <c r="AT75" s="149">
        <f t="shared" si="3"/>
        <v>1</v>
      </c>
      <c r="AU75" s="3"/>
    </row>
    <row r="76" spans="2:47">
      <c r="B76" s="220"/>
      <c r="C76" s="122"/>
      <c r="D76" s="115"/>
      <c r="E76" s="116"/>
      <c r="F76" s="116"/>
      <c r="G76" s="117"/>
      <c r="H76" s="118"/>
      <c r="I76" s="116"/>
      <c r="J76" s="116"/>
      <c r="K76" s="117"/>
      <c r="L76" s="118"/>
      <c r="M76" s="116"/>
      <c r="N76" s="116"/>
      <c r="O76" s="117"/>
      <c r="P76" s="116"/>
      <c r="Q76" s="116"/>
      <c r="R76" s="116"/>
      <c r="S76" s="118"/>
      <c r="T76" s="116"/>
      <c r="U76" s="117"/>
      <c r="V76" s="118"/>
      <c r="W76" s="116"/>
      <c r="X76" s="119"/>
      <c r="Y76" s="204"/>
      <c r="Z76" s="205"/>
      <c r="AA76" s="205"/>
      <c r="AB76" s="204"/>
      <c r="AC76" s="222"/>
      <c r="AD76" s="120"/>
      <c r="AE76" s="120"/>
      <c r="AF76" s="223"/>
      <c r="AG76" s="208"/>
      <c r="AH76" s="120"/>
      <c r="AI76" s="120"/>
      <c r="AJ76" s="120"/>
      <c r="AK76" s="120"/>
      <c r="AL76" s="120"/>
      <c r="AM76" s="120"/>
      <c r="AN76" s="121"/>
      <c r="AO76" s="3"/>
      <c r="AP76" s="3"/>
      <c r="AQ76" s="3"/>
      <c r="AR76" s="3"/>
      <c r="AS76" s="3"/>
      <c r="AT76" s="149">
        <f t="shared" si="3"/>
        <v>1</v>
      </c>
      <c r="AU76" s="3"/>
    </row>
    <row r="77" spans="2:47">
      <c r="B77" s="220"/>
      <c r="C77" s="122"/>
      <c r="D77" s="115"/>
      <c r="E77" s="116"/>
      <c r="F77" s="116"/>
      <c r="G77" s="117"/>
      <c r="H77" s="118"/>
      <c r="I77" s="116"/>
      <c r="J77" s="116"/>
      <c r="K77" s="117"/>
      <c r="L77" s="118"/>
      <c r="M77" s="116"/>
      <c r="N77" s="116"/>
      <c r="O77" s="117"/>
      <c r="P77" s="116"/>
      <c r="Q77" s="116"/>
      <c r="R77" s="116"/>
      <c r="S77" s="118"/>
      <c r="T77" s="116"/>
      <c r="U77" s="117"/>
      <c r="V77" s="118"/>
      <c r="W77" s="116"/>
      <c r="X77" s="119"/>
      <c r="Y77" s="204"/>
      <c r="Z77" s="205"/>
      <c r="AA77" s="205"/>
      <c r="AB77" s="204"/>
      <c r="AC77" s="222"/>
      <c r="AD77" s="120"/>
      <c r="AE77" s="120"/>
      <c r="AF77" s="223"/>
      <c r="AG77" s="208"/>
      <c r="AH77" s="120"/>
      <c r="AI77" s="120"/>
      <c r="AJ77" s="120"/>
      <c r="AK77" s="120"/>
      <c r="AL77" s="120"/>
      <c r="AM77" s="120"/>
      <c r="AN77" s="121"/>
      <c r="AO77" s="3"/>
      <c r="AP77" s="3"/>
      <c r="AQ77" s="3"/>
      <c r="AR77" s="3"/>
      <c r="AS77" s="3"/>
      <c r="AT77" s="149">
        <f t="shared" si="3"/>
        <v>1</v>
      </c>
      <c r="AU77" s="3"/>
    </row>
    <row r="78" spans="2:47">
      <c r="B78" s="220"/>
      <c r="C78" s="122"/>
      <c r="D78" s="115"/>
      <c r="E78" s="116"/>
      <c r="F78" s="116"/>
      <c r="G78" s="117"/>
      <c r="H78" s="118"/>
      <c r="I78" s="116"/>
      <c r="J78" s="116"/>
      <c r="K78" s="117"/>
      <c r="L78" s="118"/>
      <c r="M78" s="116"/>
      <c r="N78" s="116"/>
      <c r="O78" s="117"/>
      <c r="P78" s="116"/>
      <c r="Q78" s="116"/>
      <c r="R78" s="116"/>
      <c r="S78" s="118"/>
      <c r="T78" s="116"/>
      <c r="U78" s="117"/>
      <c r="V78" s="118"/>
      <c r="W78" s="116"/>
      <c r="X78" s="119"/>
      <c r="Y78" s="204"/>
      <c r="Z78" s="205"/>
      <c r="AA78" s="205"/>
      <c r="AB78" s="204"/>
      <c r="AC78" s="222"/>
      <c r="AD78" s="120"/>
      <c r="AE78" s="120"/>
      <c r="AF78" s="223"/>
      <c r="AG78" s="208"/>
      <c r="AH78" s="120"/>
      <c r="AI78" s="120"/>
      <c r="AJ78" s="120"/>
      <c r="AK78" s="120"/>
      <c r="AL78" s="120"/>
      <c r="AM78" s="120"/>
      <c r="AN78" s="121"/>
      <c r="AO78" s="3"/>
      <c r="AP78" s="3"/>
      <c r="AQ78" s="3"/>
      <c r="AR78" s="3"/>
      <c r="AS78" s="3"/>
      <c r="AT78" s="149">
        <f t="shared" si="3"/>
        <v>1</v>
      </c>
      <c r="AU78" s="3"/>
    </row>
    <row r="79" spans="2:47">
      <c r="B79" s="220"/>
      <c r="C79" s="122"/>
      <c r="D79" s="115"/>
      <c r="E79" s="116"/>
      <c r="F79" s="116"/>
      <c r="G79" s="117"/>
      <c r="H79" s="118"/>
      <c r="I79" s="116"/>
      <c r="J79" s="116"/>
      <c r="K79" s="117"/>
      <c r="L79" s="118"/>
      <c r="M79" s="116"/>
      <c r="N79" s="116"/>
      <c r="O79" s="117"/>
      <c r="P79" s="116"/>
      <c r="Q79" s="116"/>
      <c r="R79" s="116"/>
      <c r="S79" s="118"/>
      <c r="T79" s="116"/>
      <c r="U79" s="117"/>
      <c r="V79" s="118"/>
      <c r="W79" s="116"/>
      <c r="X79" s="119"/>
      <c r="Y79" s="204"/>
      <c r="Z79" s="205"/>
      <c r="AA79" s="205"/>
      <c r="AB79" s="204"/>
      <c r="AC79" s="222"/>
      <c r="AD79" s="120"/>
      <c r="AE79" s="120"/>
      <c r="AF79" s="223"/>
      <c r="AG79" s="208"/>
      <c r="AH79" s="120"/>
      <c r="AI79" s="120"/>
      <c r="AJ79" s="120"/>
      <c r="AK79" s="120"/>
      <c r="AL79" s="120"/>
      <c r="AM79" s="120"/>
      <c r="AN79" s="121"/>
      <c r="AO79" s="3"/>
      <c r="AP79" s="3"/>
      <c r="AQ79" s="3"/>
      <c r="AR79" s="3"/>
      <c r="AS79" s="3"/>
      <c r="AT79" s="149">
        <f t="shared" si="3"/>
        <v>1</v>
      </c>
      <c r="AU79" s="3"/>
    </row>
    <row r="80" spans="2:47">
      <c r="B80" s="220"/>
      <c r="C80" s="122"/>
      <c r="D80" s="115"/>
      <c r="E80" s="116"/>
      <c r="F80" s="116"/>
      <c r="G80" s="117"/>
      <c r="H80" s="118"/>
      <c r="I80" s="116"/>
      <c r="J80" s="116"/>
      <c r="K80" s="117"/>
      <c r="L80" s="118"/>
      <c r="M80" s="116"/>
      <c r="N80" s="116"/>
      <c r="O80" s="117"/>
      <c r="P80" s="116"/>
      <c r="Q80" s="116"/>
      <c r="R80" s="116"/>
      <c r="S80" s="118"/>
      <c r="T80" s="116"/>
      <c r="U80" s="117"/>
      <c r="V80" s="118"/>
      <c r="W80" s="116"/>
      <c r="X80" s="119"/>
      <c r="Y80" s="204"/>
      <c r="Z80" s="205"/>
      <c r="AA80" s="205"/>
      <c r="AB80" s="204"/>
      <c r="AC80" s="222"/>
      <c r="AD80" s="120"/>
      <c r="AE80" s="120"/>
      <c r="AF80" s="223"/>
      <c r="AG80" s="208"/>
      <c r="AH80" s="120"/>
      <c r="AI80" s="120"/>
      <c r="AJ80" s="120"/>
      <c r="AK80" s="120"/>
      <c r="AL80" s="120"/>
      <c r="AM80" s="120"/>
      <c r="AN80" s="121"/>
      <c r="AO80" s="3"/>
      <c r="AP80" s="3"/>
      <c r="AQ80" s="3"/>
      <c r="AR80" s="3"/>
      <c r="AS80" s="3"/>
      <c r="AT80" s="149">
        <f t="shared" si="3"/>
        <v>1</v>
      </c>
      <c r="AU80" s="3"/>
    </row>
    <row r="81" spans="2:47">
      <c r="B81" s="220"/>
      <c r="C81" s="122"/>
      <c r="D81" s="115"/>
      <c r="E81" s="116"/>
      <c r="F81" s="116"/>
      <c r="G81" s="117"/>
      <c r="H81" s="118"/>
      <c r="I81" s="116"/>
      <c r="J81" s="116"/>
      <c r="K81" s="117"/>
      <c r="L81" s="118"/>
      <c r="M81" s="116"/>
      <c r="N81" s="116"/>
      <c r="O81" s="117"/>
      <c r="P81" s="116"/>
      <c r="Q81" s="116"/>
      <c r="R81" s="116"/>
      <c r="S81" s="118"/>
      <c r="T81" s="116"/>
      <c r="U81" s="117"/>
      <c r="V81" s="118"/>
      <c r="W81" s="116"/>
      <c r="X81" s="119"/>
      <c r="Y81" s="204"/>
      <c r="Z81" s="205"/>
      <c r="AA81" s="205"/>
      <c r="AB81" s="204"/>
      <c r="AC81" s="222"/>
      <c r="AD81" s="120"/>
      <c r="AE81" s="120"/>
      <c r="AF81" s="223"/>
      <c r="AG81" s="208"/>
      <c r="AH81" s="120"/>
      <c r="AI81" s="120"/>
      <c r="AJ81" s="120"/>
      <c r="AK81" s="120"/>
      <c r="AL81" s="120"/>
      <c r="AM81" s="120"/>
      <c r="AN81" s="121"/>
      <c r="AO81" s="3"/>
      <c r="AP81" s="3"/>
      <c r="AQ81" s="3"/>
      <c r="AR81" s="3"/>
      <c r="AS81" s="3"/>
      <c r="AT81" s="149">
        <f t="shared" ref="AT81:AT88" si="4">IF(AB81="Ⅳ",4,IF(AB81="Ⅲ",3,IF(AB81="Ⅱ",2,1)))</f>
        <v>1</v>
      </c>
      <c r="AU81" s="3"/>
    </row>
    <row r="82" spans="2:47">
      <c r="B82" s="220"/>
      <c r="C82" s="122"/>
      <c r="D82" s="115"/>
      <c r="E82" s="116"/>
      <c r="F82" s="116"/>
      <c r="G82" s="117"/>
      <c r="H82" s="118"/>
      <c r="I82" s="116"/>
      <c r="J82" s="116"/>
      <c r="K82" s="117"/>
      <c r="L82" s="118"/>
      <c r="M82" s="116"/>
      <c r="N82" s="116"/>
      <c r="O82" s="117"/>
      <c r="P82" s="116"/>
      <c r="Q82" s="116"/>
      <c r="R82" s="116"/>
      <c r="S82" s="118"/>
      <c r="T82" s="116"/>
      <c r="U82" s="117"/>
      <c r="V82" s="118"/>
      <c r="W82" s="116"/>
      <c r="X82" s="119"/>
      <c r="Y82" s="204"/>
      <c r="Z82" s="205"/>
      <c r="AA82" s="205"/>
      <c r="AB82" s="204"/>
      <c r="AC82" s="222"/>
      <c r="AD82" s="120"/>
      <c r="AE82" s="120"/>
      <c r="AF82" s="223"/>
      <c r="AG82" s="208"/>
      <c r="AH82" s="120"/>
      <c r="AI82" s="120"/>
      <c r="AJ82" s="120"/>
      <c r="AK82" s="120"/>
      <c r="AL82" s="120"/>
      <c r="AM82" s="120"/>
      <c r="AN82" s="121"/>
      <c r="AO82" s="3"/>
      <c r="AP82" s="3"/>
      <c r="AQ82" s="3"/>
      <c r="AR82" s="3"/>
      <c r="AS82" s="3"/>
      <c r="AT82" s="149">
        <f t="shared" si="4"/>
        <v>1</v>
      </c>
      <c r="AU82" s="3"/>
    </row>
    <row r="83" spans="2:47">
      <c r="B83" s="220"/>
      <c r="C83" s="122"/>
      <c r="D83" s="115"/>
      <c r="E83" s="116"/>
      <c r="F83" s="116"/>
      <c r="G83" s="117"/>
      <c r="H83" s="118"/>
      <c r="I83" s="116"/>
      <c r="J83" s="116"/>
      <c r="K83" s="117"/>
      <c r="L83" s="118"/>
      <c r="M83" s="116"/>
      <c r="N83" s="116"/>
      <c r="O83" s="117"/>
      <c r="P83" s="116"/>
      <c r="Q83" s="116"/>
      <c r="R83" s="116"/>
      <c r="S83" s="118"/>
      <c r="T83" s="116"/>
      <c r="U83" s="117"/>
      <c r="V83" s="118"/>
      <c r="W83" s="116"/>
      <c r="X83" s="119"/>
      <c r="Y83" s="204"/>
      <c r="Z83" s="205"/>
      <c r="AA83" s="205"/>
      <c r="AB83" s="204"/>
      <c r="AC83" s="222"/>
      <c r="AD83" s="120"/>
      <c r="AE83" s="120"/>
      <c r="AF83" s="223"/>
      <c r="AG83" s="208"/>
      <c r="AH83" s="120"/>
      <c r="AI83" s="120"/>
      <c r="AJ83" s="120"/>
      <c r="AK83" s="120"/>
      <c r="AL83" s="120"/>
      <c r="AM83" s="120"/>
      <c r="AN83" s="121"/>
      <c r="AO83" s="3"/>
      <c r="AP83" s="3"/>
      <c r="AQ83" s="3"/>
      <c r="AR83" s="3"/>
      <c r="AS83" s="3"/>
      <c r="AT83" s="149">
        <f t="shared" si="4"/>
        <v>1</v>
      </c>
      <c r="AU83" s="3"/>
    </row>
    <row r="84" spans="2:47">
      <c r="B84" s="220"/>
      <c r="C84" s="122"/>
      <c r="D84" s="115"/>
      <c r="E84" s="116"/>
      <c r="F84" s="116"/>
      <c r="G84" s="117"/>
      <c r="H84" s="118"/>
      <c r="I84" s="116"/>
      <c r="J84" s="116"/>
      <c r="K84" s="117"/>
      <c r="L84" s="118"/>
      <c r="M84" s="116"/>
      <c r="N84" s="116"/>
      <c r="O84" s="117"/>
      <c r="P84" s="116"/>
      <c r="Q84" s="116"/>
      <c r="R84" s="116"/>
      <c r="S84" s="118"/>
      <c r="T84" s="116"/>
      <c r="U84" s="117"/>
      <c r="V84" s="118"/>
      <c r="W84" s="116"/>
      <c r="X84" s="119"/>
      <c r="Y84" s="204"/>
      <c r="Z84" s="205"/>
      <c r="AA84" s="205"/>
      <c r="AB84" s="204"/>
      <c r="AC84" s="222"/>
      <c r="AD84" s="120"/>
      <c r="AE84" s="120"/>
      <c r="AF84" s="223"/>
      <c r="AG84" s="208"/>
      <c r="AH84" s="120"/>
      <c r="AI84" s="120"/>
      <c r="AJ84" s="120"/>
      <c r="AK84" s="120"/>
      <c r="AL84" s="120"/>
      <c r="AM84" s="120"/>
      <c r="AN84" s="121"/>
      <c r="AO84" s="3"/>
      <c r="AP84" s="3"/>
      <c r="AQ84" s="3"/>
      <c r="AR84" s="3"/>
      <c r="AS84" s="3"/>
      <c r="AT84" s="149">
        <f t="shared" si="4"/>
        <v>1</v>
      </c>
      <c r="AU84" s="3"/>
    </row>
    <row r="85" spans="2:47">
      <c r="B85" s="220"/>
      <c r="C85" s="122"/>
      <c r="D85" s="115"/>
      <c r="E85" s="116"/>
      <c r="F85" s="116"/>
      <c r="G85" s="117"/>
      <c r="H85" s="118"/>
      <c r="I85" s="116"/>
      <c r="J85" s="116"/>
      <c r="K85" s="117"/>
      <c r="L85" s="118"/>
      <c r="M85" s="116"/>
      <c r="N85" s="116"/>
      <c r="O85" s="117"/>
      <c r="P85" s="116"/>
      <c r="Q85" s="116"/>
      <c r="R85" s="116"/>
      <c r="S85" s="118"/>
      <c r="T85" s="116"/>
      <c r="U85" s="117"/>
      <c r="V85" s="118"/>
      <c r="W85" s="116"/>
      <c r="X85" s="119"/>
      <c r="Y85" s="204"/>
      <c r="Z85" s="205"/>
      <c r="AA85" s="205"/>
      <c r="AB85" s="204"/>
      <c r="AC85" s="222"/>
      <c r="AD85" s="120"/>
      <c r="AE85" s="120"/>
      <c r="AF85" s="223"/>
      <c r="AG85" s="208"/>
      <c r="AH85" s="120"/>
      <c r="AI85" s="120"/>
      <c r="AJ85" s="120"/>
      <c r="AK85" s="120"/>
      <c r="AL85" s="120"/>
      <c r="AM85" s="120"/>
      <c r="AN85" s="121"/>
      <c r="AO85" s="3"/>
      <c r="AP85" s="3"/>
      <c r="AQ85" s="3"/>
      <c r="AR85" s="3"/>
      <c r="AS85" s="3"/>
      <c r="AT85" s="149">
        <f t="shared" si="4"/>
        <v>1</v>
      </c>
      <c r="AU85" s="3"/>
    </row>
    <row r="86" spans="2:47">
      <c r="B86" s="220"/>
      <c r="C86" s="122"/>
      <c r="D86" s="115"/>
      <c r="E86" s="116"/>
      <c r="F86" s="116"/>
      <c r="G86" s="117"/>
      <c r="H86" s="118"/>
      <c r="I86" s="116"/>
      <c r="J86" s="116"/>
      <c r="K86" s="117"/>
      <c r="L86" s="118"/>
      <c r="M86" s="116"/>
      <c r="N86" s="116"/>
      <c r="O86" s="117"/>
      <c r="P86" s="116"/>
      <c r="Q86" s="116"/>
      <c r="R86" s="116"/>
      <c r="S86" s="118"/>
      <c r="T86" s="116"/>
      <c r="U86" s="117"/>
      <c r="V86" s="118"/>
      <c r="W86" s="116"/>
      <c r="X86" s="119"/>
      <c r="Y86" s="204"/>
      <c r="Z86" s="205"/>
      <c r="AA86" s="205"/>
      <c r="AB86" s="204"/>
      <c r="AC86" s="222"/>
      <c r="AD86" s="120"/>
      <c r="AE86" s="120"/>
      <c r="AF86" s="223"/>
      <c r="AG86" s="208"/>
      <c r="AH86" s="120"/>
      <c r="AI86" s="120"/>
      <c r="AJ86" s="120"/>
      <c r="AK86" s="120"/>
      <c r="AL86" s="120"/>
      <c r="AM86" s="120"/>
      <c r="AN86" s="121"/>
      <c r="AO86" s="3"/>
      <c r="AP86" s="3"/>
      <c r="AQ86" s="3"/>
      <c r="AR86" s="3"/>
      <c r="AS86" s="3"/>
      <c r="AT86" s="149">
        <f t="shared" si="4"/>
        <v>1</v>
      </c>
      <c r="AU86" s="3"/>
    </row>
    <row r="87" spans="2:47">
      <c r="B87" s="220"/>
      <c r="C87" s="122"/>
      <c r="D87" s="115"/>
      <c r="E87" s="116"/>
      <c r="F87" s="116"/>
      <c r="G87" s="117"/>
      <c r="H87" s="118"/>
      <c r="I87" s="116"/>
      <c r="J87" s="116"/>
      <c r="K87" s="117"/>
      <c r="L87" s="118"/>
      <c r="M87" s="116"/>
      <c r="N87" s="116"/>
      <c r="O87" s="117"/>
      <c r="P87" s="116"/>
      <c r="Q87" s="116"/>
      <c r="R87" s="116"/>
      <c r="S87" s="118"/>
      <c r="T87" s="116"/>
      <c r="U87" s="117"/>
      <c r="V87" s="118"/>
      <c r="W87" s="116"/>
      <c r="X87" s="119"/>
      <c r="Y87" s="204"/>
      <c r="Z87" s="205"/>
      <c r="AA87" s="205"/>
      <c r="AB87" s="204"/>
      <c r="AC87" s="222"/>
      <c r="AD87" s="120"/>
      <c r="AE87" s="120"/>
      <c r="AF87" s="223"/>
      <c r="AG87" s="208"/>
      <c r="AH87" s="120"/>
      <c r="AI87" s="120"/>
      <c r="AJ87" s="120"/>
      <c r="AK87" s="120"/>
      <c r="AL87" s="120"/>
      <c r="AM87" s="120"/>
      <c r="AN87" s="121"/>
      <c r="AO87" s="3"/>
      <c r="AP87" s="3"/>
      <c r="AQ87" s="3"/>
      <c r="AR87" s="3"/>
      <c r="AS87" s="3"/>
      <c r="AT87" s="149">
        <f t="shared" si="4"/>
        <v>1</v>
      </c>
      <c r="AU87" s="3"/>
    </row>
    <row r="88" spans="2:47">
      <c r="B88" s="220"/>
      <c r="C88" s="122"/>
      <c r="D88" s="115"/>
      <c r="E88" s="116"/>
      <c r="F88" s="116"/>
      <c r="G88" s="117"/>
      <c r="H88" s="118"/>
      <c r="I88" s="116"/>
      <c r="J88" s="116"/>
      <c r="K88" s="117"/>
      <c r="L88" s="118"/>
      <c r="M88" s="116"/>
      <c r="N88" s="116"/>
      <c r="O88" s="117"/>
      <c r="P88" s="116"/>
      <c r="Q88" s="116"/>
      <c r="R88" s="116"/>
      <c r="S88" s="118"/>
      <c r="T88" s="116"/>
      <c r="U88" s="117"/>
      <c r="V88" s="118"/>
      <c r="W88" s="116"/>
      <c r="X88" s="119"/>
      <c r="Y88" s="204"/>
      <c r="Z88" s="205"/>
      <c r="AA88" s="205"/>
      <c r="AB88" s="204"/>
      <c r="AC88" s="222"/>
      <c r="AD88" s="120"/>
      <c r="AE88" s="120"/>
      <c r="AF88" s="223"/>
      <c r="AG88" s="208"/>
      <c r="AH88" s="120"/>
      <c r="AI88" s="120"/>
      <c r="AJ88" s="120"/>
      <c r="AK88" s="120"/>
      <c r="AL88" s="120"/>
      <c r="AM88" s="120"/>
      <c r="AN88" s="121"/>
      <c r="AO88" s="3"/>
      <c r="AP88" s="3"/>
      <c r="AQ88" s="3"/>
      <c r="AR88" s="3"/>
      <c r="AS88" s="3"/>
      <c r="AT88" s="149">
        <f t="shared" si="4"/>
        <v>1</v>
      </c>
      <c r="AU88" s="3"/>
    </row>
    <row r="89" spans="2:47">
      <c r="B89" s="220"/>
      <c r="C89" s="122"/>
      <c r="D89" s="115"/>
      <c r="E89" s="116"/>
      <c r="F89" s="116"/>
      <c r="G89" s="117"/>
      <c r="H89" s="118"/>
      <c r="I89" s="116"/>
      <c r="J89" s="116"/>
      <c r="K89" s="117"/>
      <c r="L89" s="118"/>
      <c r="M89" s="116"/>
      <c r="N89" s="116"/>
      <c r="O89" s="117"/>
      <c r="P89" s="116"/>
      <c r="Q89" s="116"/>
      <c r="R89" s="116"/>
      <c r="S89" s="118"/>
      <c r="T89" s="116"/>
      <c r="U89" s="117"/>
      <c r="V89" s="118"/>
      <c r="W89" s="116"/>
      <c r="X89" s="119"/>
      <c r="Y89" s="204"/>
      <c r="Z89" s="205"/>
      <c r="AA89" s="205"/>
      <c r="AB89" s="204"/>
      <c r="AC89" s="222"/>
      <c r="AD89" s="120"/>
      <c r="AE89" s="120"/>
      <c r="AF89" s="223"/>
      <c r="AG89" s="208"/>
      <c r="AH89" s="120"/>
      <c r="AI89" s="120"/>
      <c r="AJ89" s="120"/>
      <c r="AK89" s="120"/>
      <c r="AL89" s="120"/>
      <c r="AM89" s="120"/>
      <c r="AN89" s="121"/>
      <c r="AO89" s="3"/>
      <c r="AP89" s="3"/>
      <c r="AQ89" s="3"/>
      <c r="AR89" s="3"/>
      <c r="AS89" s="3"/>
      <c r="AT89" s="149">
        <f t="shared" si="3"/>
        <v>1</v>
      </c>
      <c r="AU89" s="3"/>
    </row>
    <row r="90" spans="2:47">
      <c r="B90" s="220"/>
      <c r="C90" s="114"/>
      <c r="D90" s="115"/>
      <c r="E90" s="116"/>
      <c r="F90" s="116"/>
      <c r="G90" s="117"/>
      <c r="H90" s="118"/>
      <c r="I90" s="116"/>
      <c r="J90" s="116"/>
      <c r="K90" s="117"/>
      <c r="L90" s="118"/>
      <c r="M90" s="116"/>
      <c r="N90" s="116"/>
      <c r="O90" s="117"/>
      <c r="P90" s="116"/>
      <c r="Q90" s="116"/>
      <c r="R90" s="116"/>
      <c r="S90" s="118"/>
      <c r="T90" s="116"/>
      <c r="U90" s="117"/>
      <c r="V90" s="118"/>
      <c r="W90" s="116"/>
      <c r="X90" s="119"/>
      <c r="Y90" s="204"/>
      <c r="Z90" s="205"/>
      <c r="AA90" s="205"/>
      <c r="AB90" s="204"/>
      <c r="AC90" s="222"/>
      <c r="AD90" s="120"/>
      <c r="AE90" s="120"/>
      <c r="AF90" s="223"/>
      <c r="AG90" s="208"/>
      <c r="AH90" s="120"/>
      <c r="AI90" s="120"/>
      <c r="AJ90" s="120"/>
      <c r="AK90" s="120"/>
      <c r="AL90" s="120"/>
      <c r="AM90" s="120"/>
      <c r="AN90" s="121"/>
      <c r="AO90" s="3"/>
      <c r="AP90" s="3"/>
      <c r="AQ90" s="3"/>
      <c r="AR90" s="3"/>
      <c r="AS90" s="3"/>
      <c r="AT90" s="149">
        <f>IF(AB90="Ⅳ",4,IF(AB90="Ⅲ",3,IF(AB90="Ⅱ",2,1)))</f>
        <v>1</v>
      </c>
      <c r="AU90" s="3"/>
    </row>
    <row r="91" spans="2:47">
      <c r="B91" s="220"/>
      <c r="C91" s="114"/>
      <c r="D91" s="115"/>
      <c r="E91" s="116"/>
      <c r="F91" s="116"/>
      <c r="G91" s="117"/>
      <c r="H91" s="118"/>
      <c r="I91" s="116"/>
      <c r="J91" s="116"/>
      <c r="K91" s="117"/>
      <c r="L91" s="118"/>
      <c r="M91" s="116"/>
      <c r="N91" s="116"/>
      <c r="O91" s="117"/>
      <c r="P91" s="116"/>
      <c r="Q91" s="116"/>
      <c r="R91" s="116"/>
      <c r="S91" s="118"/>
      <c r="T91" s="116"/>
      <c r="U91" s="117"/>
      <c r="V91" s="118"/>
      <c r="W91" s="116"/>
      <c r="X91" s="119"/>
      <c r="Y91" s="204"/>
      <c r="Z91" s="205"/>
      <c r="AA91" s="205"/>
      <c r="AB91" s="204"/>
      <c r="AC91" s="222"/>
      <c r="AD91" s="120"/>
      <c r="AE91" s="120"/>
      <c r="AF91" s="223"/>
      <c r="AG91" s="208"/>
      <c r="AH91" s="120"/>
      <c r="AI91" s="120"/>
      <c r="AJ91" s="120"/>
      <c r="AK91" s="120"/>
      <c r="AL91" s="120"/>
      <c r="AM91" s="120"/>
      <c r="AN91" s="121"/>
      <c r="AO91" s="3"/>
      <c r="AP91" s="3"/>
      <c r="AQ91" s="3"/>
      <c r="AR91" s="3"/>
      <c r="AS91" s="3"/>
      <c r="AT91" s="149">
        <f>IF(AB91="Ⅳ",4,IF(AB91="Ⅲ",3,IF(AB91="Ⅱ",2,1)))</f>
        <v>1</v>
      </c>
      <c r="AU91" s="3"/>
    </row>
    <row r="92" spans="2:47">
      <c r="B92" s="220"/>
      <c r="C92" s="114"/>
      <c r="D92" s="115"/>
      <c r="E92" s="116"/>
      <c r="F92" s="116"/>
      <c r="G92" s="117"/>
      <c r="H92" s="118"/>
      <c r="I92" s="116"/>
      <c r="J92" s="116"/>
      <c r="K92" s="117"/>
      <c r="L92" s="118"/>
      <c r="M92" s="116"/>
      <c r="N92" s="116"/>
      <c r="O92" s="117"/>
      <c r="P92" s="116"/>
      <c r="Q92" s="116"/>
      <c r="R92" s="116"/>
      <c r="S92" s="118"/>
      <c r="T92" s="116"/>
      <c r="U92" s="117"/>
      <c r="V92" s="118"/>
      <c r="W92" s="116"/>
      <c r="X92" s="119"/>
      <c r="Y92" s="204"/>
      <c r="Z92" s="205"/>
      <c r="AA92" s="205"/>
      <c r="AB92" s="204"/>
      <c r="AC92" s="222"/>
      <c r="AD92" s="120"/>
      <c r="AE92" s="120"/>
      <c r="AF92" s="223"/>
      <c r="AG92" s="208"/>
      <c r="AH92" s="120"/>
      <c r="AI92" s="120"/>
      <c r="AJ92" s="120"/>
      <c r="AK92" s="120"/>
      <c r="AL92" s="120"/>
      <c r="AM92" s="120"/>
      <c r="AN92" s="121"/>
      <c r="AO92" s="3"/>
      <c r="AP92" s="3"/>
      <c r="AQ92" s="3"/>
      <c r="AR92" s="3"/>
      <c r="AS92" s="3"/>
      <c r="AT92" s="149">
        <f>IF(AB92="Ⅳ",4,IF(AB92="Ⅲ",3,IF(AB92="Ⅱ",2,1)))</f>
        <v>1</v>
      </c>
      <c r="AU92" s="3"/>
    </row>
    <row r="93" spans="2:47">
      <c r="B93" s="220"/>
      <c r="C93" s="114"/>
      <c r="D93" s="115"/>
      <c r="E93" s="116"/>
      <c r="F93" s="116"/>
      <c r="G93" s="117"/>
      <c r="H93" s="118"/>
      <c r="I93" s="116"/>
      <c r="J93" s="116"/>
      <c r="K93" s="117"/>
      <c r="L93" s="118"/>
      <c r="M93" s="116"/>
      <c r="N93" s="116"/>
      <c r="O93" s="117"/>
      <c r="P93" s="118"/>
      <c r="Q93" s="116"/>
      <c r="R93" s="116"/>
      <c r="S93" s="118"/>
      <c r="T93" s="116"/>
      <c r="U93" s="117"/>
      <c r="V93" s="118"/>
      <c r="W93" s="116"/>
      <c r="X93" s="119"/>
      <c r="Y93" s="204"/>
      <c r="Z93" s="205"/>
      <c r="AA93" s="205"/>
      <c r="AB93" s="204"/>
      <c r="AC93" s="222"/>
      <c r="AD93" s="120"/>
      <c r="AE93" s="120"/>
      <c r="AF93" s="223"/>
      <c r="AG93" s="208"/>
      <c r="AH93" s="120"/>
      <c r="AI93" s="120"/>
      <c r="AJ93" s="120"/>
      <c r="AK93" s="120"/>
      <c r="AL93" s="120"/>
      <c r="AM93" s="120"/>
      <c r="AN93" s="121"/>
      <c r="AO93" s="3"/>
      <c r="AP93" s="3"/>
      <c r="AQ93" s="3"/>
      <c r="AR93" s="3"/>
      <c r="AS93" s="3"/>
      <c r="AT93" s="149">
        <f>IF(AB93="Ⅳ",4,IF(AB93="Ⅲ",3,IF(AB93="Ⅱ",2,1)))</f>
        <v>1</v>
      </c>
      <c r="AU93" s="3"/>
    </row>
    <row r="94" spans="2:47" ht="12.75" thickBot="1">
      <c r="B94" s="220"/>
      <c r="C94" s="221"/>
      <c r="D94" s="115"/>
      <c r="E94" s="116"/>
      <c r="F94" s="116"/>
      <c r="G94" s="117"/>
      <c r="H94" s="118"/>
      <c r="I94" s="116"/>
      <c r="J94" s="116"/>
      <c r="K94" s="117"/>
      <c r="L94" s="118"/>
      <c r="M94" s="116"/>
      <c r="N94" s="116"/>
      <c r="O94" s="117"/>
      <c r="P94" s="118"/>
      <c r="Q94" s="116"/>
      <c r="R94" s="116"/>
      <c r="S94" s="118"/>
      <c r="T94" s="116"/>
      <c r="U94" s="117"/>
      <c r="V94" s="118"/>
      <c r="W94" s="116"/>
      <c r="X94" s="119"/>
      <c r="Y94" s="204"/>
      <c r="Z94" s="224"/>
      <c r="AA94" s="205"/>
      <c r="AB94" s="204"/>
      <c r="AC94" s="222"/>
      <c r="AD94" s="120"/>
      <c r="AE94" s="120"/>
      <c r="AF94" s="223"/>
      <c r="AG94" s="208"/>
      <c r="AH94" s="120"/>
      <c r="AI94" s="120"/>
      <c r="AJ94" s="120"/>
      <c r="AK94" s="120"/>
      <c r="AL94" s="120"/>
      <c r="AM94" s="120"/>
      <c r="AN94" s="121"/>
      <c r="AO94" s="3"/>
      <c r="AP94" s="3"/>
      <c r="AQ94" s="3"/>
      <c r="AR94" s="3"/>
      <c r="AS94" s="3"/>
      <c r="AT94" s="149">
        <f>IF(AB94="Ⅳ",4,IF(AB94="Ⅲ",3,IF(AB94="Ⅱ",2,1)))</f>
        <v>1</v>
      </c>
      <c r="AU94" s="3"/>
    </row>
    <row r="95" spans="2:47" ht="15" customHeight="1" thickTop="1" thickBot="1">
      <c r="B95" s="990" t="s">
        <v>48</v>
      </c>
      <c r="C95" s="991"/>
      <c r="D95" s="209">
        <f>SUM(D10:D47:D58:D94)</f>
        <v>0</v>
      </c>
      <c r="E95" s="210">
        <f>SUM(E10:E47:E58:E94)</f>
        <v>0</v>
      </c>
      <c r="F95" s="210">
        <f>SUM(F10:F47:F58:F94)</f>
        <v>0</v>
      </c>
      <c r="G95" s="211">
        <f>SUM(G10:G47:G58:G94)</f>
        <v>0</v>
      </c>
      <c r="H95" s="212">
        <f>SUM(H10:H47:H58:H94)</f>
        <v>0</v>
      </c>
      <c r="I95" s="210">
        <f>SUM(I10:I47:I58:I94)</f>
        <v>0</v>
      </c>
      <c r="J95" s="210">
        <f>SUM(J10:J47:J58:J94)</f>
        <v>1</v>
      </c>
      <c r="K95" s="211">
        <f>SUM(K10:K47:K58:K94)</f>
        <v>11</v>
      </c>
      <c r="L95" s="212">
        <f>SUM(L10:L47:L58:L94)</f>
        <v>0</v>
      </c>
      <c r="M95" s="210">
        <f>SUM(M10:M47:M58:M94)</f>
        <v>0</v>
      </c>
      <c r="N95" s="210">
        <f>SUM(N10:N47:N58:N94)</f>
        <v>0</v>
      </c>
      <c r="O95" s="211">
        <f>SUM(O10:O47:O58:O94)</f>
        <v>1</v>
      </c>
      <c r="P95" s="212">
        <f>SUM(P10:P47:P58:P94)</f>
        <v>0</v>
      </c>
      <c r="Q95" s="210">
        <f>SUM(Q10:Q47:Q58:Q94)</f>
        <v>0</v>
      </c>
      <c r="R95" s="211">
        <f>SUM(R10:R47:R58:R94)</f>
        <v>0</v>
      </c>
      <c r="S95" s="212">
        <f>SUM(S10:S47:S58:S94)</f>
        <v>0</v>
      </c>
      <c r="T95" s="210">
        <f>SUM(T10:T47:T58:T94)</f>
        <v>0</v>
      </c>
      <c r="U95" s="211">
        <f>SUM(U10:U47:U58:U94)</f>
        <v>12</v>
      </c>
      <c r="V95" s="212">
        <f>SUM(V10:V47:V58:V94)</f>
        <v>0</v>
      </c>
      <c r="W95" s="210">
        <f>SUM(W10:W47:W58:W94)</f>
        <v>0</v>
      </c>
      <c r="X95" s="213">
        <f>SUM(X10:X47:X58:X94)</f>
        <v>1</v>
      </c>
      <c r="Y95" s="214"/>
      <c r="Z95" s="215"/>
      <c r="AA95" s="215"/>
      <c r="AB95" s="214"/>
      <c r="AC95" s="216">
        <f>SUM(AC10:AC47)+SUM(AC58:AC94)</f>
        <v>0</v>
      </c>
      <c r="AD95" s="217">
        <f>SUM(AD10:AD47)+SUM(AD58:AD94)</f>
        <v>0</v>
      </c>
      <c r="AE95" s="217">
        <f t="shared" ref="AE95:AM95" si="5">SUM(AE10:AE47)+SUM(AE58:AE94)</f>
        <v>0</v>
      </c>
      <c r="AF95" s="217">
        <f t="shared" si="5"/>
        <v>0</v>
      </c>
      <c r="AG95" s="217">
        <f t="shared" si="5"/>
        <v>0</v>
      </c>
      <c r="AH95" s="217">
        <f t="shared" si="5"/>
        <v>0</v>
      </c>
      <c r="AI95" s="217">
        <f t="shared" si="5"/>
        <v>6.11</v>
      </c>
      <c r="AJ95" s="217">
        <f t="shared" si="5"/>
        <v>2.9465000000000003</v>
      </c>
      <c r="AK95" s="217">
        <f t="shared" si="5"/>
        <v>0</v>
      </c>
      <c r="AL95" s="217">
        <f t="shared" si="5"/>
        <v>0</v>
      </c>
      <c r="AM95" s="217">
        <f t="shared" si="5"/>
        <v>0</v>
      </c>
      <c r="AN95" s="218">
        <f>SUM(AN58:AN94)+SUM(AN10:AN47)</f>
        <v>14</v>
      </c>
      <c r="AO95" s="3"/>
      <c r="AP95" s="3"/>
      <c r="AQ95" s="3"/>
      <c r="AR95" s="3"/>
      <c r="AS95" s="3"/>
      <c r="AT95" s="128">
        <f>MAX(AT58:AT94)</f>
        <v>2</v>
      </c>
      <c r="AU95" s="3" t="s">
        <v>307</v>
      </c>
    </row>
    <row r="96" spans="2:47">
      <c r="D96" s="107" t="s">
        <v>532</v>
      </c>
      <c r="E96" s="106"/>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row>
    <row r="97" spans="4:40">
      <c r="D97" s="107" t="s">
        <v>533</v>
      </c>
      <c r="E97" s="106"/>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row>
    <row r="98" spans="4:40">
      <c r="D98" s="107" t="s">
        <v>287</v>
      </c>
      <c r="E98" s="106"/>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row>
    <row r="99" spans="4:40">
      <c r="D99" s="107" t="s">
        <v>537</v>
      </c>
      <c r="E99" s="106"/>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row>
    <row r="100" spans="4:40">
      <c r="D100" s="107" t="s">
        <v>288</v>
      </c>
      <c r="E100" s="106"/>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row>
    <row r="101" spans="4:40">
      <c r="D101" s="107" t="s">
        <v>538</v>
      </c>
      <c r="E101" s="106"/>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row>
  </sheetData>
  <mergeCells count="65">
    <mergeCell ref="AT54:AT57"/>
    <mergeCell ref="C54:C57"/>
    <mergeCell ref="B54:B57"/>
    <mergeCell ref="B95:C95"/>
    <mergeCell ref="Z56:Z57"/>
    <mergeCell ref="Y56:Y57"/>
    <mergeCell ref="Y54:AB55"/>
    <mergeCell ref="P55:X55"/>
    <mergeCell ref="D55:O55"/>
    <mergeCell ref="D54:X54"/>
    <mergeCell ref="V56:X56"/>
    <mergeCell ref="AB56:AB57"/>
    <mergeCell ref="D56:G56"/>
    <mergeCell ref="H56:K56"/>
    <mergeCell ref="L56:O56"/>
    <mergeCell ref="P56:R56"/>
    <mergeCell ref="B2:D2"/>
    <mergeCell ref="B3:D3"/>
    <mergeCell ref="E2:J2"/>
    <mergeCell ref="B5:AF5"/>
    <mergeCell ref="AC54:AN54"/>
    <mergeCell ref="B4:AF4"/>
    <mergeCell ref="AG4:AI5"/>
    <mergeCell ref="AJ4:AN5"/>
    <mergeCell ref="N2:T2"/>
    <mergeCell ref="N3:T3"/>
    <mergeCell ref="U2:X2"/>
    <mergeCell ref="U3:X3"/>
    <mergeCell ref="Y2:AF2"/>
    <mergeCell ref="E3:J3"/>
    <mergeCell ref="K2:M2"/>
    <mergeCell ref="K3:M3"/>
    <mergeCell ref="AG2:AI3"/>
    <mergeCell ref="AJ2:AN3"/>
    <mergeCell ref="S56:U56"/>
    <mergeCell ref="Y3:AF3"/>
    <mergeCell ref="AC56:AF56"/>
    <mergeCell ref="AG56:AJ56"/>
    <mergeCell ref="AA56:AA57"/>
    <mergeCell ref="AK56:AN56"/>
    <mergeCell ref="AC55:AF55"/>
    <mergeCell ref="AG55:AN55"/>
    <mergeCell ref="B6:B9"/>
    <mergeCell ref="C6:C9"/>
    <mergeCell ref="D6:X6"/>
    <mergeCell ref="Y6:AB7"/>
    <mergeCell ref="AC6:AN6"/>
    <mergeCell ref="AG8:AJ8"/>
    <mergeCell ref="AK8:AN8"/>
    <mergeCell ref="AT6:AT9"/>
    <mergeCell ref="D7:O7"/>
    <mergeCell ref="P7:X7"/>
    <mergeCell ref="AC7:AF7"/>
    <mergeCell ref="AG7:AN7"/>
    <mergeCell ref="D8:G8"/>
    <mergeCell ref="H8:K8"/>
    <mergeCell ref="L8:O8"/>
    <mergeCell ref="P8:R8"/>
    <mergeCell ref="S8:U8"/>
    <mergeCell ref="V8:X8"/>
    <mergeCell ref="Y8:Y9"/>
    <mergeCell ref="Z8:Z9"/>
    <mergeCell ref="AA8:AA9"/>
    <mergeCell ref="AB8:AB9"/>
    <mergeCell ref="AC8:AF8"/>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79" orientation="landscape" r:id="rId1"/>
  <rowBreaks count="1" manualBreakCount="1">
    <brk id="53" min="1" max="3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4700-000000000000}">
          <x14:formula1>
            <xm:f>'(参考)リスト'!$G$16:$G$20</xm:f>
          </x14:formula1>
          <xm:sqref>Y10:AB47 Y58:AB94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24"/>
  <dimension ref="B3:M80"/>
  <sheetViews>
    <sheetView view="pageBreakPreview" zoomScale="80" zoomScaleNormal="85" zoomScaleSheetLayoutView="80" workbookViewId="0">
      <selection activeCell="E30" sqref="E30"/>
    </sheetView>
  </sheetViews>
  <sheetFormatPr defaultRowHeight="13.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row r="4" spans="2:13" ht="14.25" thickBot="1">
      <c r="B4" s="996" t="s">
        <v>515</v>
      </c>
      <c r="C4" s="997"/>
      <c r="D4" s="997"/>
      <c r="E4" s="998"/>
    </row>
    <row r="5" spans="2:13" ht="14.25" thickBot="1">
      <c r="B5" s="135" t="s">
        <v>498</v>
      </c>
      <c r="C5" s="135" t="s">
        <v>499</v>
      </c>
      <c r="D5" s="135" t="s">
        <v>512</v>
      </c>
      <c r="E5" s="135" t="s">
        <v>513</v>
      </c>
    </row>
    <row r="6" spans="2:13" ht="14.25" thickTop="1">
      <c r="B6" s="165" t="s">
        <v>500</v>
      </c>
      <c r="C6" s="165" t="s">
        <v>507</v>
      </c>
      <c r="D6" s="165" t="s">
        <v>337</v>
      </c>
      <c r="E6" s="165" t="s">
        <v>337</v>
      </c>
    </row>
    <row r="7" spans="2:13">
      <c r="B7" s="166" t="s">
        <v>501</v>
      </c>
      <c r="C7" s="166" t="s">
        <v>508</v>
      </c>
      <c r="D7" s="166" t="s">
        <v>514</v>
      </c>
      <c r="E7" s="166" t="s">
        <v>514</v>
      </c>
    </row>
    <row r="8" spans="2:13">
      <c r="B8" s="167" t="s">
        <v>502</v>
      </c>
      <c r="C8" s="167" t="s">
        <v>509</v>
      </c>
      <c r="D8" s="168"/>
      <c r="E8" s="168"/>
    </row>
    <row r="9" spans="2:13">
      <c r="B9" s="167" t="s">
        <v>503</v>
      </c>
      <c r="C9" s="167" t="s">
        <v>510</v>
      </c>
      <c r="D9" s="168"/>
      <c r="E9" s="168"/>
    </row>
    <row r="10" spans="2:13">
      <c r="B10" s="167" t="s">
        <v>505</v>
      </c>
      <c r="C10" s="167" t="s">
        <v>341</v>
      </c>
      <c r="D10" s="168"/>
      <c r="E10" s="168"/>
    </row>
    <row r="11" spans="2:13">
      <c r="B11" s="168" t="s">
        <v>504</v>
      </c>
      <c r="C11" s="168"/>
      <c r="D11" s="168"/>
      <c r="E11" s="168"/>
    </row>
    <row r="12" spans="2:13">
      <c r="B12" s="168" t="s">
        <v>506</v>
      </c>
      <c r="C12" s="44"/>
    </row>
    <row r="13" spans="2:13" ht="14.25" thickBot="1"/>
    <row r="14" spans="2:13" ht="14.25" thickBot="1">
      <c r="B14" s="992" t="s">
        <v>530</v>
      </c>
      <c r="C14" s="993"/>
      <c r="D14" s="993"/>
      <c r="E14" s="993"/>
      <c r="F14" s="993"/>
      <c r="G14" s="993"/>
      <c r="H14" s="993"/>
      <c r="I14" s="993"/>
      <c r="J14" s="994"/>
      <c r="L14" t="s">
        <v>401</v>
      </c>
    </row>
    <row r="15" spans="2:13" ht="14.25" thickBot="1">
      <c r="B15" s="135" t="s">
        <v>331</v>
      </c>
      <c r="C15" t="s">
        <v>443</v>
      </c>
      <c r="D15" s="135" t="s">
        <v>444</v>
      </c>
      <c r="E15" s="135" t="s">
        <v>445</v>
      </c>
      <c r="F15" s="135" t="s">
        <v>446</v>
      </c>
      <c r="G15" s="135" t="s">
        <v>447</v>
      </c>
      <c r="H15" s="135" t="s">
        <v>448</v>
      </c>
      <c r="I15" s="135" t="s">
        <v>449</v>
      </c>
      <c r="J15" s="135" t="s">
        <v>450</v>
      </c>
      <c r="L15" t="s">
        <v>402</v>
      </c>
      <c r="M15" t="s">
        <v>409</v>
      </c>
    </row>
    <row r="16" spans="2:13" ht="14.25" thickTop="1">
      <c r="B16" s="134" t="s">
        <v>536</v>
      </c>
      <c r="C16" s="162" t="s">
        <v>487</v>
      </c>
      <c r="D16" s="145" t="s">
        <v>345</v>
      </c>
      <c r="E16" s="145" t="s">
        <v>338</v>
      </c>
      <c r="F16" s="145" t="s">
        <v>346</v>
      </c>
      <c r="G16" s="145" t="s">
        <v>346</v>
      </c>
      <c r="H16" s="145" t="s">
        <v>362</v>
      </c>
      <c r="I16" s="137" t="s">
        <v>367</v>
      </c>
      <c r="J16" s="137" t="s">
        <v>365</v>
      </c>
      <c r="L16" t="s">
        <v>403</v>
      </c>
      <c r="M16" t="s">
        <v>403</v>
      </c>
    </row>
    <row r="17" spans="2:13">
      <c r="B17" s="136" t="s">
        <v>332</v>
      </c>
      <c r="C17" s="163" t="s">
        <v>488</v>
      </c>
      <c r="D17" s="138" t="s">
        <v>335</v>
      </c>
      <c r="E17" s="138" t="s">
        <v>339</v>
      </c>
      <c r="F17" s="138" t="s">
        <v>347</v>
      </c>
      <c r="G17" s="138" t="s">
        <v>351</v>
      </c>
      <c r="H17" s="138" t="s">
        <v>363</v>
      </c>
      <c r="I17" s="138" t="s">
        <v>368</v>
      </c>
      <c r="J17" s="138" t="s">
        <v>364</v>
      </c>
      <c r="L17" t="s">
        <v>405</v>
      </c>
      <c r="M17" t="s">
        <v>404</v>
      </c>
    </row>
    <row r="18" spans="2:13">
      <c r="B18" s="136" t="s">
        <v>333</v>
      </c>
      <c r="C18" s="163" t="s">
        <v>489</v>
      </c>
      <c r="D18" s="138" t="s">
        <v>336</v>
      </c>
      <c r="E18" s="138" t="s">
        <v>534</v>
      </c>
      <c r="F18" s="138" t="s">
        <v>348</v>
      </c>
      <c r="G18" s="138" t="s">
        <v>349</v>
      </c>
      <c r="H18" s="138"/>
      <c r="I18" s="138" t="s">
        <v>363</v>
      </c>
      <c r="J18" s="138" t="s">
        <v>366</v>
      </c>
      <c r="L18" t="s">
        <v>406</v>
      </c>
      <c r="M18" t="s">
        <v>407</v>
      </c>
    </row>
    <row r="19" spans="2:13">
      <c r="B19" s="136" t="s">
        <v>334</v>
      </c>
      <c r="C19" s="163" t="s">
        <v>490</v>
      </c>
      <c r="D19" s="138"/>
      <c r="E19" s="138" t="s">
        <v>545</v>
      </c>
      <c r="F19" s="138" t="s">
        <v>349</v>
      </c>
      <c r="G19" s="138" t="s">
        <v>350</v>
      </c>
      <c r="H19" s="138"/>
      <c r="I19" s="138"/>
      <c r="J19" s="138"/>
      <c r="L19" t="s">
        <v>407</v>
      </c>
      <c r="M19" t="s">
        <v>408</v>
      </c>
    </row>
    <row r="20" spans="2:13">
      <c r="B20" s="139" t="s">
        <v>341</v>
      </c>
      <c r="C20" s="163" t="s">
        <v>485</v>
      </c>
      <c r="D20" s="138"/>
      <c r="E20" s="138" t="s">
        <v>340</v>
      </c>
      <c r="F20" s="138" t="s">
        <v>350</v>
      </c>
      <c r="G20" s="138" t="s">
        <v>518</v>
      </c>
      <c r="H20" s="138"/>
      <c r="I20" s="138"/>
      <c r="J20" s="138"/>
      <c r="L20" t="s">
        <v>408</v>
      </c>
    </row>
    <row r="21" spans="2:13">
      <c r="B21" s="139"/>
      <c r="C21" s="163" t="s">
        <v>486</v>
      </c>
      <c r="D21" s="138"/>
      <c r="E21" s="138" t="s">
        <v>517</v>
      </c>
      <c r="F21" s="138" t="s">
        <v>518</v>
      </c>
      <c r="G21" s="138"/>
      <c r="H21" s="138"/>
      <c r="I21" s="138"/>
      <c r="J21" s="138"/>
    </row>
    <row r="22" spans="2:13">
      <c r="C22" s="163" t="s">
        <v>491</v>
      </c>
      <c r="D22" s="138"/>
      <c r="E22" s="138" t="s">
        <v>341</v>
      </c>
      <c r="F22" s="138"/>
      <c r="G22" s="138"/>
      <c r="H22" s="138"/>
      <c r="I22" s="138"/>
      <c r="J22" s="138"/>
      <c r="L22" t="s">
        <v>410</v>
      </c>
    </row>
    <row r="23" spans="2:13">
      <c r="C23" s="163" t="s">
        <v>492</v>
      </c>
      <c r="D23" s="138"/>
      <c r="E23" s="138"/>
      <c r="F23" s="138"/>
      <c r="G23" s="138"/>
      <c r="H23" s="138"/>
      <c r="I23" s="138"/>
      <c r="J23" s="138"/>
    </row>
    <row r="24" spans="2:13">
      <c r="C24" s="163" t="s">
        <v>493</v>
      </c>
      <c r="D24" s="138"/>
      <c r="E24" s="138"/>
      <c r="F24" s="138"/>
      <c r="G24" s="138"/>
      <c r="H24" s="138"/>
      <c r="I24" s="138"/>
      <c r="J24" s="138"/>
    </row>
    <row r="25" spans="2:13">
      <c r="C25" s="163" t="s">
        <v>494</v>
      </c>
      <c r="D25" s="138"/>
      <c r="E25" s="138" t="s">
        <v>339</v>
      </c>
      <c r="F25" s="138"/>
      <c r="G25" s="138"/>
      <c r="H25" s="138"/>
      <c r="I25" s="138"/>
      <c r="J25" s="138"/>
    </row>
    <row r="26" spans="2:13">
      <c r="C26" s="163" t="s">
        <v>495</v>
      </c>
      <c r="D26" s="138"/>
      <c r="E26" s="184" t="s">
        <v>534</v>
      </c>
      <c r="F26" s="138"/>
      <c r="G26" s="138"/>
      <c r="H26" s="138"/>
      <c r="I26" s="138"/>
      <c r="J26" s="138"/>
    </row>
    <row r="27" spans="2:13">
      <c r="C27" s="163" t="s">
        <v>496</v>
      </c>
      <c r="D27" s="138"/>
      <c r="E27" s="138" t="s">
        <v>352</v>
      </c>
      <c r="F27" s="138"/>
      <c r="G27" s="138"/>
      <c r="H27" s="138"/>
      <c r="I27" s="138"/>
      <c r="J27" s="138"/>
    </row>
    <row r="28" spans="2:13">
      <c r="C28" s="161" t="s">
        <v>497</v>
      </c>
      <c r="D28" s="138"/>
      <c r="E28" s="184" t="s">
        <v>550</v>
      </c>
      <c r="F28" s="138"/>
      <c r="G28" s="138"/>
      <c r="H28" s="138"/>
      <c r="I28" s="138"/>
      <c r="J28" s="138"/>
    </row>
    <row r="29" spans="2:13">
      <c r="C29" s="164" t="s">
        <v>341</v>
      </c>
      <c r="D29" s="138"/>
      <c r="E29" s="138" t="s">
        <v>516</v>
      </c>
      <c r="F29" s="138"/>
      <c r="G29" s="138"/>
      <c r="H29" s="138"/>
      <c r="I29" s="138"/>
      <c r="J29" s="138"/>
    </row>
    <row r="30" spans="2:13">
      <c r="C30" s="138"/>
      <c r="D30" s="138"/>
      <c r="E30" s="138" t="s">
        <v>341</v>
      </c>
      <c r="F30" s="138"/>
      <c r="G30" s="138"/>
      <c r="H30" s="138"/>
      <c r="I30" s="138"/>
      <c r="J30" s="138"/>
    </row>
    <row r="31" spans="2:13">
      <c r="C31" s="138" t="s">
        <v>354</v>
      </c>
      <c r="D31" s="138"/>
      <c r="E31" s="138"/>
      <c r="F31" s="138"/>
      <c r="G31" s="138"/>
      <c r="H31" s="138"/>
      <c r="I31" s="138"/>
      <c r="J31" s="138"/>
    </row>
    <row r="32" spans="2:13">
      <c r="C32" s="138" t="s">
        <v>341</v>
      </c>
      <c r="D32" s="138"/>
      <c r="E32" s="138" t="s">
        <v>342</v>
      </c>
      <c r="F32" s="138"/>
      <c r="G32" s="138"/>
      <c r="H32" s="138"/>
      <c r="I32" s="138"/>
      <c r="J32" s="138"/>
    </row>
    <row r="33" spans="3:10">
      <c r="C33" s="138"/>
      <c r="D33" s="138"/>
      <c r="E33" s="138" t="s">
        <v>451</v>
      </c>
      <c r="F33" s="138"/>
      <c r="G33" s="138"/>
      <c r="H33" s="138"/>
      <c r="I33" s="138"/>
      <c r="J33" s="138"/>
    </row>
    <row r="34" spans="3:10">
      <c r="C34" s="138" t="s">
        <v>355</v>
      </c>
      <c r="D34" s="138"/>
      <c r="E34" s="138" t="s">
        <v>353</v>
      </c>
      <c r="F34" s="138"/>
      <c r="G34" s="138"/>
      <c r="H34" s="138"/>
      <c r="I34" s="138"/>
      <c r="J34" s="138"/>
    </row>
    <row r="35" spans="3:10">
      <c r="C35" s="138" t="s">
        <v>356</v>
      </c>
      <c r="D35" s="138"/>
      <c r="E35" s="138" t="s">
        <v>343</v>
      </c>
      <c r="F35" s="138"/>
      <c r="G35" s="138"/>
      <c r="H35" s="138"/>
      <c r="I35" s="138"/>
      <c r="J35" s="138"/>
    </row>
    <row r="36" spans="3:10">
      <c r="C36" s="138" t="s">
        <v>341</v>
      </c>
      <c r="D36" s="138"/>
      <c r="E36" s="138" t="s">
        <v>344</v>
      </c>
      <c r="F36" s="138"/>
      <c r="G36" s="138"/>
      <c r="H36" s="138"/>
      <c r="I36" s="138"/>
      <c r="J36" s="138"/>
    </row>
    <row r="37" spans="3:10">
      <c r="C37" s="138"/>
      <c r="D37" s="138"/>
      <c r="E37" s="138" t="s">
        <v>516</v>
      </c>
      <c r="F37" s="138"/>
      <c r="G37" s="138"/>
      <c r="H37" s="138"/>
      <c r="I37" s="138"/>
      <c r="J37" s="138"/>
    </row>
    <row r="38" spans="3:10">
      <c r="C38" s="138" t="s">
        <v>357</v>
      </c>
      <c r="D38" s="138"/>
      <c r="E38" s="138" t="s">
        <v>341</v>
      </c>
      <c r="F38" s="138"/>
      <c r="G38" s="138"/>
      <c r="H38" s="138"/>
      <c r="I38" s="138"/>
      <c r="J38" s="138"/>
    </row>
    <row r="39" spans="3:10">
      <c r="C39" s="138" t="s">
        <v>358</v>
      </c>
      <c r="D39" s="138"/>
      <c r="E39" s="138"/>
      <c r="F39" s="138"/>
      <c r="G39" s="138"/>
      <c r="H39" s="138"/>
      <c r="I39" s="138"/>
      <c r="J39" s="138"/>
    </row>
    <row r="40" spans="3:10">
      <c r="C40" s="138" t="s">
        <v>359</v>
      </c>
      <c r="D40" s="138"/>
      <c r="E40" s="138"/>
      <c r="F40" s="138"/>
      <c r="G40" s="138"/>
      <c r="H40" s="138"/>
      <c r="I40" s="138"/>
      <c r="J40" s="138"/>
    </row>
    <row r="41" spans="3:10">
      <c r="C41" s="138" t="s">
        <v>361</v>
      </c>
      <c r="D41" s="138"/>
      <c r="E41" s="138"/>
      <c r="F41" s="138"/>
      <c r="G41" s="138"/>
      <c r="H41" s="138"/>
      <c r="I41" s="138"/>
      <c r="J41" s="138"/>
    </row>
    <row r="42" spans="3:10">
      <c r="C42" s="138" t="s">
        <v>360</v>
      </c>
      <c r="D42" s="138"/>
      <c r="E42" s="138"/>
      <c r="F42" s="138"/>
      <c r="G42" s="138"/>
      <c r="H42" s="138"/>
      <c r="I42" s="138"/>
      <c r="J42" s="138"/>
    </row>
    <row r="43" spans="3:10">
      <c r="C43" s="138" t="s">
        <v>341</v>
      </c>
      <c r="D43" s="138"/>
      <c r="E43" s="138"/>
      <c r="F43" s="138"/>
      <c r="G43" s="138"/>
      <c r="H43" s="138"/>
      <c r="I43" s="138"/>
      <c r="J43" s="138"/>
    </row>
    <row r="44" spans="3:10">
      <c r="C44" s="138"/>
      <c r="D44" s="138"/>
      <c r="E44" s="138"/>
      <c r="F44" s="138"/>
      <c r="G44" s="138"/>
      <c r="H44" s="138"/>
      <c r="I44" s="138"/>
      <c r="J44" s="138"/>
    </row>
    <row r="45" spans="3:10">
      <c r="C45" s="138" t="s">
        <v>341</v>
      </c>
      <c r="D45" s="138"/>
      <c r="E45" s="138"/>
      <c r="F45" s="138"/>
      <c r="G45" s="138"/>
      <c r="H45" s="138"/>
      <c r="I45" s="138"/>
      <c r="J45" s="138"/>
    </row>
    <row r="46" spans="3:10">
      <c r="C46" s="138"/>
      <c r="D46" s="138"/>
      <c r="E46" s="138"/>
      <c r="F46" s="138"/>
      <c r="G46" s="138"/>
      <c r="H46" s="138"/>
      <c r="I46" s="138"/>
      <c r="J46" s="138"/>
    </row>
    <row r="48" spans="3:10">
      <c r="C48" s="139"/>
      <c r="D48" s="139"/>
      <c r="E48" s="139"/>
      <c r="F48" s="139"/>
      <c r="G48" s="139"/>
    </row>
    <row r="49" spans="2:7">
      <c r="B49" s="995" t="s">
        <v>535</v>
      </c>
      <c r="C49" s="909"/>
      <c r="D49" s="909"/>
      <c r="E49" s="909"/>
      <c r="F49" s="909"/>
      <c r="G49" s="910"/>
    </row>
    <row r="50" spans="2:7" ht="14.25" thickBot="1">
      <c r="B50" s="140" t="s">
        <v>369</v>
      </c>
      <c r="C50" s="140" t="s">
        <v>331</v>
      </c>
      <c r="D50" s="140" t="s">
        <v>370</v>
      </c>
      <c r="E50" s="140" t="s">
        <v>371</v>
      </c>
      <c r="F50" s="141" t="s">
        <v>394</v>
      </c>
      <c r="G50" s="141" t="s">
        <v>397</v>
      </c>
    </row>
    <row r="51" spans="2:7" ht="14.25" thickTop="1">
      <c r="B51" t="s">
        <v>372</v>
      </c>
      <c r="C51" t="s">
        <v>374</v>
      </c>
      <c r="D51" t="s">
        <v>387</v>
      </c>
      <c r="E51" t="s">
        <v>389</v>
      </c>
      <c r="F51" t="s">
        <v>395</v>
      </c>
      <c r="G51" t="s">
        <v>398</v>
      </c>
    </row>
    <row r="52" spans="2:7">
      <c r="B52" t="s">
        <v>373</v>
      </c>
      <c r="C52" t="s">
        <v>375</v>
      </c>
      <c r="D52" t="s">
        <v>484</v>
      </c>
      <c r="E52" t="s">
        <v>390</v>
      </c>
      <c r="F52" t="s">
        <v>396</v>
      </c>
      <c r="G52" t="s">
        <v>399</v>
      </c>
    </row>
    <row r="53" spans="2:7">
      <c r="B53" t="s">
        <v>482</v>
      </c>
      <c r="C53" t="s">
        <v>520</v>
      </c>
      <c r="D53" t="s">
        <v>388</v>
      </c>
      <c r="E53" t="s">
        <v>391</v>
      </c>
      <c r="G53" t="s">
        <v>400</v>
      </c>
    </row>
    <row r="54" spans="2:7">
      <c r="B54" t="s">
        <v>521</v>
      </c>
      <c r="E54" t="s">
        <v>392</v>
      </c>
    </row>
    <row r="55" spans="2:7">
      <c r="C55" t="s">
        <v>376</v>
      </c>
      <c r="E55" t="s">
        <v>483</v>
      </c>
    </row>
    <row r="56" spans="2:7">
      <c r="C56" t="s">
        <v>377</v>
      </c>
      <c r="E56" t="s">
        <v>393</v>
      </c>
    </row>
    <row r="57" spans="2:7">
      <c r="C57" t="s">
        <v>378</v>
      </c>
    </row>
    <row r="58" spans="2:7">
      <c r="C58" t="s">
        <v>379</v>
      </c>
    </row>
    <row r="59" spans="2:7">
      <c r="C59" t="s">
        <v>341</v>
      </c>
    </row>
    <row r="61" spans="2:7">
      <c r="C61" t="s">
        <v>413</v>
      </c>
    </row>
    <row r="62" spans="2:7">
      <c r="C62" t="s">
        <v>414</v>
      </c>
    </row>
    <row r="63" spans="2:7">
      <c r="C63" t="s">
        <v>415</v>
      </c>
    </row>
    <row r="64" spans="2:7">
      <c r="C64" t="s">
        <v>380</v>
      </c>
    </row>
    <row r="65" spans="3:3">
      <c r="C65" t="s">
        <v>381</v>
      </c>
    </row>
    <row r="66" spans="3:3">
      <c r="C66" t="s">
        <v>382</v>
      </c>
    </row>
    <row r="67" spans="3:3">
      <c r="C67" t="s">
        <v>383</v>
      </c>
    </row>
    <row r="68" spans="3:3">
      <c r="C68" t="s">
        <v>418</v>
      </c>
    </row>
    <row r="69" spans="3:3">
      <c r="C69" t="s">
        <v>419</v>
      </c>
    </row>
    <row r="70" spans="3:3">
      <c r="C70" t="s">
        <v>417</v>
      </c>
    </row>
    <row r="71" spans="3:3">
      <c r="C71" t="s">
        <v>384</v>
      </c>
    </row>
    <row r="72" spans="3:3">
      <c r="C72" t="s">
        <v>420</v>
      </c>
    </row>
    <row r="73" spans="3:3">
      <c r="C73" t="s">
        <v>416</v>
      </c>
    </row>
    <row r="74" spans="3:3">
      <c r="C74" t="s">
        <v>341</v>
      </c>
    </row>
    <row r="76" spans="3:3">
      <c r="C76" t="s">
        <v>385</v>
      </c>
    </row>
    <row r="77" spans="3:3">
      <c r="C77" t="s">
        <v>522</v>
      </c>
    </row>
    <row r="78" spans="3:3">
      <c r="C78" t="s">
        <v>523</v>
      </c>
    </row>
    <row r="79" spans="3:3">
      <c r="C79" t="s">
        <v>386</v>
      </c>
    </row>
    <row r="80" spans="3:3">
      <c r="C80" t="s">
        <v>341</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73</vt:i4>
      </vt:variant>
      <vt:variant>
        <vt:lpstr>名前付き一覧</vt:lpstr>
      </vt:variant>
      <vt:variant>
        <vt:i4>201</vt:i4>
      </vt:variant>
    </vt:vector>
  </HeadingPairs>
  <TitlesOfParts>
    <vt:vector size="274" baseType="lpstr">
      <vt:lpstr>点検様式作成フロー</vt:lpstr>
      <vt:lpstr>変状面積算出方法</vt:lpstr>
      <vt:lpstr>様式A-1</vt:lpstr>
      <vt:lpstr>様式A-2</vt:lpstr>
      <vt:lpstr>様式A-3</vt:lpstr>
      <vt:lpstr>様式B(トンネル様式1P001)</vt:lpstr>
      <vt:lpstr>様式B(トンネル様式1P002)</vt:lpstr>
      <vt:lpstr>様式B(トンネル様式1P003)</vt:lpstr>
      <vt:lpstr>様式B(トンネル様式1P004)</vt:lpstr>
      <vt:lpstr>様式B(トンネル様式1P005)</vt:lpstr>
      <vt:lpstr>様式C-1-1</vt:lpstr>
      <vt:lpstr>様式C-1-2</vt:lpstr>
      <vt:lpstr>様式C-2</vt:lpstr>
      <vt:lpstr>様式D-1-1(トンネル様式2P001)</vt:lpstr>
      <vt:lpstr>様式D-1-1(トンネル様式2P002)</vt:lpstr>
      <vt:lpstr>様式D-1-1(トンネル様式2P003)</vt:lpstr>
      <vt:lpstr>様式D-1-1(トンネル様式2P004)</vt:lpstr>
      <vt:lpstr>様式D-1-2</vt:lpstr>
      <vt:lpstr>様式D-2-1</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様式D-3_S32</vt:lpstr>
      <vt:lpstr>様式D-3_S33</vt:lpstr>
      <vt:lpstr>様式D-3_S34</vt:lpstr>
      <vt:lpstr>様式D-3_S35</vt:lpstr>
      <vt:lpstr>様式D-3_S36</vt:lpstr>
      <vt:lpstr>様式D-3_S37</vt:lpstr>
      <vt:lpstr>様式D-3_S38</vt:lpstr>
      <vt:lpstr>様式D-3_S39</vt:lpstr>
      <vt:lpstr>様式D-3_S40</vt:lpstr>
      <vt:lpstr>様式D-3_S41</vt:lpstr>
      <vt:lpstr>様式D-3_S42</vt:lpstr>
      <vt:lpstr>様式D-3_S43</vt:lpstr>
      <vt:lpstr>様式D-3_S44</vt:lpstr>
      <vt:lpstr>様式D-3_S45</vt:lpstr>
      <vt:lpstr>様式D-3_S46</vt:lpstr>
      <vt:lpstr>様式D-3_S47</vt:lpstr>
      <vt:lpstr>様式D-3_S48</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'様式B(トンネル様式1P002)'!Print_Area</vt:lpstr>
      <vt:lpstr>'様式B(トンネル様式1P003)'!Print_Area</vt:lpstr>
      <vt:lpstr>'様式B(トンネル様式1P004)'!Print_Area</vt:lpstr>
      <vt:lpstr>'様式B(トンネル様式1P005)'!Print_Area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'様式D-1-1(トンネル様式2P004)'!Print_Area</vt:lpstr>
      <vt:lpstr>'様式D-1-2'!Print_Area</vt:lpstr>
      <vt:lpstr>'様式D-2-1'!Print_Area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'様式D-3_S30'!Print_Area</vt:lpstr>
      <vt:lpstr>'様式D-3_S31'!Print_Area</vt:lpstr>
      <vt:lpstr>'様式D-3_S32'!Print_Area</vt:lpstr>
      <vt:lpstr>'様式D-3_S33'!Print_Area</vt:lpstr>
      <vt:lpstr>'様式D-3_S34'!Print_Area</vt:lpstr>
      <vt:lpstr>'様式D-3_S35'!Print_Area</vt:lpstr>
      <vt:lpstr>'様式D-3_S36'!Print_Area</vt:lpstr>
      <vt:lpstr>'様式D-3_S37'!Print_Area</vt:lpstr>
      <vt:lpstr>'様式D-3_S38'!Print_Area</vt:lpstr>
      <vt:lpstr>'様式D-3_S39'!Print_Area</vt:lpstr>
      <vt:lpstr>'様式D-3_S40'!Print_Area</vt:lpstr>
      <vt:lpstr>'様式D-3_S41'!Print_Area</vt:lpstr>
      <vt:lpstr>'様式D-3_S42'!Print_Area</vt:lpstr>
      <vt:lpstr>'様式D-3_S43'!Print_Area</vt:lpstr>
      <vt:lpstr>'様式D-3_S44'!Print_Area</vt:lpstr>
      <vt:lpstr>'様式D-3_S45'!Print_Area</vt:lpstr>
      <vt:lpstr>'様式D-3_S46'!Print_Area</vt:lpstr>
      <vt:lpstr>'様式D-3_S47'!Print_Area</vt:lpstr>
      <vt:lpstr>'様式D-3_S48'!Print_Area</vt:lpstr>
      <vt:lpstr>様式F!Print_Area</vt:lpstr>
      <vt:lpstr>'様式A-2'!Print_Titles</vt:lpstr>
      <vt:lpstr>'様式D-1-2'!Print_Titles</vt:lpstr>
      <vt:lpstr>'様式D-2-1'!Print_Titles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'様式D-3_S08'!Print_Titles</vt:lpstr>
      <vt:lpstr>'様式D-3_S09'!Print_Titles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'様式D-3_S27'!Print_Titles</vt:lpstr>
      <vt:lpstr>'様式D-3_S28'!Print_Titles</vt:lpstr>
      <vt:lpstr>'様式D-3_S29'!Print_Titles</vt:lpstr>
      <vt:lpstr>'様式D-3_S30'!Print_Titles</vt:lpstr>
      <vt:lpstr>'様式D-3_S31'!Print_Titles</vt:lpstr>
      <vt:lpstr>'様式D-3_S32'!Print_Titles</vt:lpstr>
      <vt:lpstr>'様式D-3_S33'!Print_Titles</vt:lpstr>
      <vt:lpstr>'様式D-3_S34'!Print_Titles</vt:lpstr>
      <vt:lpstr>'様式D-3_S35'!Print_Titles</vt:lpstr>
      <vt:lpstr>'様式D-3_S36'!Print_Titles</vt:lpstr>
      <vt:lpstr>'様式D-3_S37'!Print_Titles</vt:lpstr>
      <vt:lpstr>'様式D-3_S38'!Print_Titles</vt:lpstr>
      <vt:lpstr>'様式D-3_S39'!Print_Titles</vt:lpstr>
      <vt:lpstr>'様式D-3_S40'!Print_Titles</vt:lpstr>
      <vt:lpstr>'様式D-3_S41'!Print_Titles</vt:lpstr>
      <vt:lpstr>'様式D-3_S42'!Print_Titles</vt:lpstr>
      <vt:lpstr>'様式D-3_S43'!Print_Titles</vt:lpstr>
      <vt:lpstr>'様式D-3_S44'!Print_Titles</vt:lpstr>
      <vt:lpstr>'様式D-3_S45'!Print_Titles</vt:lpstr>
      <vt:lpstr>'様式D-3_S46'!Print_Titles</vt:lpstr>
      <vt:lpstr>'様式D-3_S47'!Print_Titles</vt:lpstr>
      <vt:lpstr>'様式D-3_S48'!Print_Titles</vt:lpstr>
      <vt:lpstr>様式F!Print_Titles</vt:lpstr>
      <vt:lpstr>その他</vt:lpstr>
      <vt:lpstr>その他施設</vt:lpstr>
      <vt:lpstr>外力</vt:lpstr>
      <vt:lpstr>換気施設</vt:lpstr>
      <vt:lpstr>坑門</vt:lpstr>
      <vt:lpstr>材質劣化</vt:lpstr>
      <vt:lpstr>照明施設</vt:lpstr>
      <vt:lpstr>変状面積算出方法!対象箇所</vt:lpstr>
      <vt:lpstr>'様式B(トンネル様式1P001)'!対象箇所</vt:lpstr>
      <vt:lpstr>'様式B(トンネル様式1P002)'!対象箇所</vt:lpstr>
      <vt:lpstr>'様式B(トンネル様式1P003)'!対象箇所</vt:lpstr>
      <vt:lpstr>'様式B(トンネル様式1P004)'!対象箇所</vt:lpstr>
      <vt:lpstr>'様式B(トンネル様式1P005)'!対象箇所</vt:lpstr>
      <vt:lpstr>'様式D-1-1(トンネル様式2P001)'!対象箇所</vt:lpstr>
      <vt:lpstr>'様式D-1-1(トンネル様式2P002)'!対象箇所</vt:lpstr>
      <vt:lpstr>'様式D-1-1(トンネル様式2P003)'!対象箇所</vt:lpstr>
      <vt:lpstr>'様式D-1-1(トンネル様式2P004)'!対象箇所</vt:lpstr>
      <vt:lpstr>'様式D-3_PE'!対象箇所</vt:lpstr>
      <vt:lpstr>'様式D-3_PS'!対象箇所</vt:lpstr>
      <vt:lpstr>'様式D-3_S01'!対象箇所</vt:lpstr>
      <vt:lpstr>'様式D-3_S02'!対象箇所</vt:lpstr>
      <vt:lpstr>'様式D-3_S03'!対象箇所</vt:lpstr>
      <vt:lpstr>'様式D-3_S04'!対象箇所</vt:lpstr>
      <vt:lpstr>'様式D-3_S05'!対象箇所</vt:lpstr>
      <vt:lpstr>'様式D-3_S06'!対象箇所</vt:lpstr>
      <vt:lpstr>'様式D-3_S07'!対象箇所</vt:lpstr>
      <vt:lpstr>'様式D-3_S08'!対象箇所</vt:lpstr>
      <vt:lpstr>'様式D-3_S09'!対象箇所</vt:lpstr>
      <vt:lpstr>'様式D-3_S10'!対象箇所</vt:lpstr>
      <vt:lpstr>'様式D-3_S11'!対象箇所</vt:lpstr>
      <vt:lpstr>'様式D-3_S12'!対象箇所</vt:lpstr>
      <vt:lpstr>'様式D-3_S13'!対象箇所</vt:lpstr>
      <vt:lpstr>'様式D-3_S14'!対象箇所</vt:lpstr>
      <vt:lpstr>'様式D-3_S15'!対象箇所</vt:lpstr>
      <vt:lpstr>'様式D-3_S16'!対象箇所</vt:lpstr>
      <vt:lpstr>'様式D-3_S17'!対象箇所</vt:lpstr>
      <vt:lpstr>'様式D-3_S18'!対象箇所</vt:lpstr>
      <vt:lpstr>'様式D-3_S19'!対象箇所</vt:lpstr>
      <vt:lpstr>'様式D-3_S20'!対象箇所</vt:lpstr>
      <vt:lpstr>'様式D-3_S21'!対象箇所</vt:lpstr>
      <vt:lpstr>'様式D-3_S22'!対象箇所</vt:lpstr>
      <vt:lpstr>'様式D-3_S23'!対象箇所</vt:lpstr>
      <vt:lpstr>'様式D-3_S24'!対象箇所</vt:lpstr>
      <vt:lpstr>'様式D-3_S25'!対象箇所</vt:lpstr>
      <vt:lpstr>'様式D-3_S26'!対象箇所</vt:lpstr>
      <vt:lpstr>'様式D-3_S27'!対象箇所</vt:lpstr>
      <vt:lpstr>'様式D-3_S28'!対象箇所</vt:lpstr>
      <vt:lpstr>'様式D-3_S29'!対象箇所</vt:lpstr>
      <vt:lpstr>'様式D-3_S30'!対象箇所</vt:lpstr>
      <vt:lpstr>'様式D-3_S31'!対象箇所</vt:lpstr>
      <vt:lpstr>'様式D-3_S32'!対象箇所</vt:lpstr>
      <vt:lpstr>'様式D-3_S33'!対象箇所</vt:lpstr>
      <vt:lpstr>'様式D-3_S34'!対象箇所</vt:lpstr>
      <vt:lpstr>'様式D-3_S35'!対象箇所</vt:lpstr>
      <vt:lpstr>'様式D-3_S36'!対象箇所</vt:lpstr>
      <vt:lpstr>'様式D-3_S37'!対象箇所</vt:lpstr>
      <vt:lpstr>'様式D-3_S38'!対象箇所</vt:lpstr>
      <vt:lpstr>'様式D-3_S39'!対象箇所</vt:lpstr>
      <vt:lpstr>'様式D-3_S40'!対象箇所</vt:lpstr>
      <vt:lpstr>'様式D-3_S41'!対象箇所</vt:lpstr>
      <vt:lpstr>'様式D-3_S42'!対象箇所</vt:lpstr>
      <vt:lpstr>'様式D-3_S43'!対象箇所</vt:lpstr>
      <vt:lpstr>'様式D-3_S44'!対象箇所</vt:lpstr>
      <vt:lpstr>'様式D-3_S45'!対象箇所</vt:lpstr>
      <vt:lpstr>'様式D-3_S46'!対象箇所</vt:lpstr>
      <vt:lpstr>'様式D-3_S47'!対象箇所</vt:lpstr>
      <vt:lpstr>'様式D-3_S48'!対象箇所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上田 竜也</cp:lastModifiedBy>
  <cp:lastPrinted>2024-02-27T05:51:07Z</cp:lastPrinted>
  <dcterms:created xsi:type="dcterms:W3CDTF">2012-04-09T00:49:26Z</dcterms:created>
  <dcterms:modified xsi:type="dcterms:W3CDTF">2024-04-26T08:15:17Z</dcterms:modified>
</cp:coreProperties>
</file>